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66C6B914-F934-4EF8-96A0-3AE0EC1851DF}" xr6:coauthVersionLast="47" xr6:coauthVersionMax="47" xr10:uidLastSave="{00000000-0000-0000-0000-000000000000}"/>
  <bookViews>
    <workbookView xWindow="-120" yWindow="-120" windowWidth="24240" windowHeight="13140" xr2:uid="{DAF7C628-48C4-4AC1-BEB5-7C6D605535CB}"/>
  </bookViews>
  <sheets>
    <sheet name="F6a. EAEPE OG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'F6a. EAEPE OG'!$2:$9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1" l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E122" i="1"/>
  <c r="F122" i="1" s="1"/>
  <c r="I122" i="1" s="1"/>
  <c r="I121" i="1"/>
  <c r="I120" i="1"/>
  <c r="I119" i="1"/>
  <c r="I118" i="1"/>
  <c r="I117" i="1"/>
  <c r="I116" i="1"/>
  <c r="I115" i="1"/>
  <c r="I114" i="1"/>
  <c r="I113" i="1"/>
  <c r="I112" i="1" s="1"/>
  <c r="H112" i="1"/>
  <c r="G112" i="1"/>
  <c r="F112" i="1"/>
  <c r="E112" i="1"/>
  <c r="D112" i="1"/>
  <c r="I111" i="1"/>
  <c r="F111" i="1"/>
  <c r="F110" i="1"/>
  <c r="I110" i="1" s="1"/>
  <c r="I109" i="1"/>
  <c r="F109" i="1"/>
  <c r="F108" i="1"/>
  <c r="I108" i="1" s="1"/>
  <c r="I107" i="1"/>
  <c r="F107" i="1"/>
  <c r="F106" i="1"/>
  <c r="I106" i="1" s="1"/>
  <c r="I105" i="1"/>
  <c r="F105" i="1"/>
  <c r="E105" i="1"/>
  <c r="F104" i="1"/>
  <c r="I104" i="1" s="1"/>
  <c r="I103" i="1"/>
  <c r="F103" i="1"/>
  <c r="H102" i="1"/>
  <c r="G102" i="1"/>
  <c r="E102" i="1"/>
  <c r="D102" i="1"/>
  <c r="F102" i="1" s="1"/>
  <c r="I102" i="1" s="1"/>
  <c r="I101" i="1"/>
  <c r="F101" i="1"/>
  <c r="F100" i="1"/>
  <c r="I100" i="1" s="1"/>
  <c r="I99" i="1"/>
  <c r="F99" i="1"/>
  <c r="G98" i="1"/>
  <c r="I98" i="1" s="1"/>
  <c r="E98" i="1"/>
  <c r="I97" i="1"/>
  <c r="K96" i="1"/>
  <c r="I96" i="1"/>
  <c r="I95" i="1"/>
  <c r="G94" i="1"/>
  <c r="I94" i="1" s="1"/>
  <c r="G93" i="1"/>
  <c r="G92" i="1" s="1"/>
  <c r="G83" i="1" s="1"/>
  <c r="E93" i="1"/>
  <c r="F93" i="1" s="1"/>
  <c r="H92" i="1"/>
  <c r="H83" i="1" s="1"/>
  <c r="E92" i="1"/>
  <c r="E83" i="1" s="1"/>
  <c r="D92" i="1"/>
  <c r="D83" i="1" s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D75" i="1"/>
  <c r="I74" i="1"/>
  <c r="I73" i="1"/>
  <c r="I72" i="1"/>
  <c r="I71" i="1"/>
  <c r="H71" i="1"/>
  <c r="G71" i="1"/>
  <c r="F71" i="1"/>
  <c r="E71" i="1"/>
  <c r="D71" i="1"/>
  <c r="I70" i="1"/>
  <c r="I69" i="1"/>
  <c r="I68" i="1"/>
  <c r="I67" i="1"/>
  <c r="I66" i="1"/>
  <c r="I65" i="1"/>
  <c r="I64" i="1"/>
  <c r="I63" i="1" s="1"/>
  <c r="G63" i="1"/>
  <c r="F63" i="1"/>
  <c r="D63" i="1"/>
  <c r="I62" i="1"/>
  <c r="I61" i="1"/>
  <c r="I60" i="1"/>
  <c r="H59" i="1"/>
  <c r="G59" i="1"/>
  <c r="D59" i="1"/>
  <c r="F59" i="1" s="1"/>
  <c r="I59" i="1" s="1"/>
  <c r="I58" i="1"/>
  <c r="F58" i="1"/>
  <c r="I57" i="1"/>
  <c r="I56" i="1"/>
  <c r="I55" i="1"/>
  <c r="I54" i="1"/>
  <c r="I53" i="1"/>
  <c r="I52" i="1"/>
  <c r="I51" i="1"/>
  <c r="I50" i="1"/>
  <c r="G49" i="1"/>
  <c r="F49" i="1"/>
  <c r="I49" i="1" s="1"/>
  <c r="D49" i="1"/>
  <c r="I48" i="1"/>
  <c r="I47" i="1"/>
  <c r="I46" i="1"/>
  <c r="I45" i="1"/>
  <c r="I44" i="1"/>
  <c r="I43" i="1"/>
  <c r="I42" i="1"/>
  <c r="I41" i="1"/>
  <c r="I40" i="1"/>
  <c r="H39" i="1"/>
  <c r="G39" i="1"/>
  <c r="E39" i="1"/>
  <c r="F39" i="1" s="1"/>
  <c r="I39" i="1" s="1"/>
  <c r="I38" i="1"/>
  <c r="G38" i="1"/>
  <c r="F38" i="1"/>
  <c r="I37" i="1"/>
  <c r="G37" i="1"/>
  <c r="F37" i="1"/>
  <c r="G36" i="1"/>
  <c r="F36" i="1"/>
  <c r="I36" i="1" s="1"/>
  <c r="G35" i="1"/>
  <c r="F35" i="1"/>
  <c r="I35" i="1" s="1"/>
  <c r="I34" i="1"/>
  <c r="G34" i="1"/>
  <c r="F34" i="1"/>
  <c r="I33" i="1"/>
  <c r="G33" i="1"/>
  <c r="F33" i="1"/>
  <c r="G32" i="1"/>
  <c r="G29" i="1" s="1"/>
  <c r="G10" i="1" s="1"/>
  <c r="G156" i="1" s="1"/>
  <c r="F32" i="1"/>
  <c r="I32" i="1" s="1"/>
  <c r="G31" i="1"/>
  <c r="F31" i="1"/>
  <c r="I31" i="1" s="1"/>
  <c r="I30" i="1"/>
  <c r="G30" i="1"/>
  <c r="F30" i="1"/>
  <c r="H29" i="1"/>
  <c r="E29" i="1"/>
  <c r="D29" i="1"/>
  <c r="F29" i="1" s="1"/>
  <c r="I29" i="1" s="1"/>
  <c r="I28" i="1"/>
  <c r="F28" i="1"/>
  <c r="I27" i="1"/>
  <c r="I26" i="1"/>
  <c r="F26" i="1"/>
  <c r="G25" i="1"/>
  <c r="F25" i="1"/>
  <c r="I25" i="1" s="1"/>
  <c r="I24" i="1"/>
  <c r="F23" i="1"/>
  <c r="I23" i="1" s="1"/>
  <c r="I22" i="1"/>
  <c r="I21" i="1"/>
  <c r="F21" i="1"/>
  <c r="F20" i="1"/>
  <c r="I20" i="1" s="1"/>
  <c r="H19" i="1"/>
  <c r="G19" i="1"/>
  <c r="F19" i="1"/>
  <c r="I19" i="1" s="1"/>
  <c r="E19" i="1"/>
  <c r="D19" i="1"/>
  <c r="F18" i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H11" i="1"/>
  <c r="G11" i="1"/>
  <c r="F11" i="1"/>
  <c r="E11" i="1"/>
  <c r="E10" i="1" s="1"/>
  <c r="D11" i="1"/>
  <c r="H10" i="1"/>
  <c r="D10" i="1"/>
  <c r="D156" i="1" s="1"/>
  <c r="F92" i="1" l="1"/>
  <c r="I93" i="1"/>
  <c r="H156" i="1"/>
  <c r="E156" i="1"/>
  <c r="F10" i="1"/>
  <c r="I10" i="1" l="1"/>
  <c r="I156" i="1" s="1"/>
  <c r="F156" i="1"/>
  <c r="I92" i="1"/>
  <c r="F83" i="1"/>
  <c r="I83" i="1" s="1"/>
</calcChain>
</file>

<file path=xl/sharedStrings.xml><?xml version="1.0" encoding="utf-8"?>
<sst xmlns="http://schemas.openxmlformats.org/spreadsheetml/2006/main" count="286" uniqueCount="151">
  <si>
    <t xml:space="preserve">INSTITUTO  ESTATAL DE LAS MUJERES </t>
  </si>
  <si>
    <t>Estado Analítico del Ejercicio del Presupuesto de Egresos Detallado - LDF</t>
  </si>
  <si>
    <t>Clasificación por Objeto del Gasto (Capítulo y Concepto)</t>
  </si>
  <si>
    <r>
      <t xml:space="preserve">Del </t>
    </r>
    <r>
      <rPr>
        <b/>
        <u/>
        <sz val="11"/>
        <rFont val="Calibri"/>
        <family val="2"/>
        <scheme val="minor"/>
      </rPr>
      <t>01 de Enero al 31 de Diciembre de 2018</t>
    </r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</si>
  <si>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</si>
  <si>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</si>
  <si>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</si>
  <si>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</si>
  <si>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</si>
  <si>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</si>
  <si>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</si>
  <si>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</si>
  <si>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</si>
  <si>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I. Gasto No Etiquetado</t>
  </si>
  <si>
    <t xml:space="preserve"> A. 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</si>
  <si>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</si>
  <si>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</si>
  <si>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</si>
  <si>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</si>
  <si>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</si>
  <si>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</si>
  <si>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</si>
  <si>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</si>
  <si>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</si>
  <si>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</si>
  <si>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</si>
  <si>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</si>
  <si>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</si>
  <si>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</si>
  <si>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 xml:space="preserve"> B. Materiales y Suministros</t>
  </si>
  <si>
    <t>b1)</t>
  </si>
  <si>
    <t>Materiales de Administración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</si>
  <si>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</si>
  <si>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</si>
  <si>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</si>
  <si>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</si>
  <si>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</si>
  <si>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</si>
  <si>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</si>
  <si>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</si>
  <si>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</si>
  <si>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</si>
  <si>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</si>
  <si>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</si>
  <si>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</si>
  <si>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</si>
  <si>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</si>
  <si>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</si>
  <si>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 Servicios Generales</t>
  </si>
  <si>
    <t>c1)</t>
  </si>
  <si>
    <t xml:space="preserve"> Servicios Básicos</t>
  </si>
  <si>
    <t>c2)</t>
  </si>
  <si>
    <t xml:space="preserve"> Servicios de Arrendamiento</t>
  </si>
  <si>
    <t>c3)</t>
  </si>
  <si>
    <t xml:space="preserve"> Servicios Profesionales, Científicos, Técnicos y Otros Servicios</t>
  </si>
  <si>
    <t>c4)</t>
  </si>
  <si>
    <t xml:space="preserve"> Servicios Financieros, Bancarios y Comerciales</t>
  </si>
  <si>
    <t>c5)</t>
  </si>
  <si>
    <t xml:space="preserve"> Servicios de Instalación, Reparación, Mantenimiento y Conservación</t>
  </si>
  <si>
    <t>c6)</t>
  </si>
  <si>
    <t xml:space="preserve"> Servicios de Comunicación Social y Publicidad</t>
  </si>
  <si>
    <t>c7)</t>
  </si>
  <si>
    <t xml:space="preserve"> Servicios de Traslado y Viáticos</t>
  </si>
  <si>
    <t>c8)</t>
  </si>
  <si>
    <t xml:space="preserve"> Servicios Oficiales</t>
  </si>
  <si>
    <t>c9)</t>
  </si>
  <si>
    <t xml:space="preserve"> Otros Servicios Generales</t>
  </si>
  <si>
    <t>D. Transferencias, Asignaciones, Subsidios y Otras Ayudas</t>
  </si>
  <si>
    <t>d1)</t>
  </si>
  <si>
    <t>Transferencias Internas y Asignaciones al Sector Publico</t>
  </si>
  <si>
    <t>d2)</t>
  </si>
  <si>
    <t>Transferencias al Resto del Sector Publico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</si>
  <si>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</si>
  <si>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</si>
  <si>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</si>
  <si>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</si>
  <si>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</si>
  <si>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</si>
  <si>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</si>
  <si>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</si>
  <si>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</si>
  <si>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</si>
  <si>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</si>
  <si>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</si>
  <si>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</si>
  <si>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</si>
  <si>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 xml:space="preserve"> E. Bienes Muebles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</si>
  <si>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</si>
  <si>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</si>
  <si>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</si>
  <si>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</si>
  <si>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</si>
  <si>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</si>
  <si>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</si>
  <si>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</si>
  <si>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</si>
  <si>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</si>
  <si>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</si>
  <si>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</si>
  <si>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</si>
  <si>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</si>
  <si>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</si>
  <si>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</si>
  <si>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</si>
  <si>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</si>
  <si>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 xml:space="preserve"> F. Inversión Publica</t>
  </si>
  <si>
    <t>f1)</t>
  </si>
  <si>
    <t>Obra Publica en Bienes de Dominio Publico</t>
  </si>
  <si>
    <t>f2)</t>
  </si>
  <si>
    <t>Obra Publica en Bienes Propios</t>
  </si>
  <si>
    <t>f3)</t>
  </si>
  <si>
    <t>Proyectos Productivos y Acciones de Fomento</t>
  </si>
  <si>
    <t>G. 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</si>
  <si>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</si>
  <si>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</si>
  <si>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</si>
  <si>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</si>
  <si>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</si>
  <si>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</si>
  <si>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</si>
  <si>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</si>
  <si>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</si>
  <si>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</si>
  <si>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g6)</t>
  </si>
  <si>
    <t>Otras Inversiones Financieras</t>
  </si>
  <si>
    <t>g7)</t>
  </si>
  <si>
    <t>Provisiones para Contingencias y Otras Erogaciones Especiales</t>
  </si>
  <si>
    <t xml:space="preserve"> H. Participaciones y Aportaciones</t>
  </si>
  <si>
    <t>h1)</t>
  </si>
  <si>
    <t>Participaciones</t>
  </si>
  <si>
    <t>h2)</t>
  </si>
  <si>
    <t>Aportaciones</t>
  </si>
  <si>
    <t>h3)</t>
  </si>
  <si>
    <t>Convenios</t>
  </si>
  <si>
    <t xml:space="preserve"> I. Deuda Publica</t>
  </si>
  <si>
    <t>i1)</t>
  </si>
  <si>
    <t>Amortización de la Deuda Publica</t>
  </si>
  <si>
    <t>i2)</t>
  </si>
  <si>
    <t>Intereses de la Deuda Publica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</si>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</sst>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48DD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2" fillId="0" borderId="0" xfId="2"/>
    <xf numFmtId="164" fontId="6" fillId="3" borderId="1" xfId="1" applyNumberFormat="1" applyFont="1" applyFill="1" applyBorder="1" applyAlignment="1" applyProtection="1">
      <alignment horizont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164" fontId="6" fillId="3" borderId="4" xfId="1" applyNumberFormat="1" applyFont="1" applyFill="1" applyBorder="1" applyAlignment="1" applyProtection="1">
      <alignment horizontal="center"/>
      <protection locked="0"/>
    </xf>
    <xf numFmtId="164" fontId="6" fillId="3" borderId="0" xfId="1" applyNumberFormat="1" applyFont="1" applyFill="1" applyBorder="1" applyAlignment="1" applyProtection="1">
      <alignment horizontal="center"/>
      <protection locked="0"/>
    </xf>
    <xf numFmtId="164" fontId="6" fillId="3" borderId="5" xfId="1" applyNumberFormat="1" applyFont="1" applyFill="1" applyBorder="1" applyAlignment="1" applyProtection="1">
      <alignment horizontal="center"/>
      <protection locked="0"/>
    </xf>
    <xf numFmtId="164" fontId="6" fillId="3" borderId="4" xfId="1" applyNumberFormat="1" applyFont="1" applyFill="1" applyBorder="1" applyAlignment="1" applyProtection="1">
      <alignment horizontal="center"/>
    </xf>
    <xf numFmtId="164" fontId="6" fillId="3" borderId="0" xfId="1" applyNumberFormat="1" applyFont="1" applyFill="1" applyBorder="1" applyAlignment="1" applyProtection="1">
      <alignment horizontal="center"/>
    </xf>
    <xf numFmtId="164" fontId="6" fillId="3" borderId="5" xfId="1" applyNumberFormat="1" applyFont="1" applyFill="1" applyBorder="1" applyAlignment="1" applyProtection="1">
      <alignment horizontal="center"/>
    </xf>
    <xf numFmtId="164" fontId="6" fillId="3" borderId="6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4" fontId="6" fillId="0" borderId="11" xfId="1" applyNumberFormat="1" applyFont="1" applyFill="1" applyBorder="1" applyAlignment="1">
      <alignment horizontal="right" vertical="center"/>
    </xf>
    <xf numFmtId="4" fontId="6" fillId="0" borderId="12" xfId="1" applyNumberFormat="1" applyFont="1" applyFill="1" applyBorder="1" applyAlignment="1">
      <alignment horizontal="right" vertical="center"/>
    </xf>
    <xf numFmtId="0" fontId="4" fillId="0" borderId="0" xfId="2" applyFont="1"/>
    <xf numFmtId="0" fontId="4" fillId="0" borderId="1" xfId="2" applyFont="1" applyBorder="1"/>
    <xf numFmtId="0" fontId="4" fillId="0" borderId="3" xfId="2" applyFont="1" applyBorder="1"/>
    <xf numFmtId="4" fontId="4" fillId="0" borderId="11" xfId="2" applyNumberFormat="1" applyFont="1" applyBorder="1"/>
    <xf numFmtId="4" fontId="4" fillId="0" borderId="1" xfId="2" applyNumberFormat="1" applyFont="1" applyBorder="1"/>
    <xf numFmtId="4" fontId="1" fillId="0" borderId="11" xfId="2" applyNumberFormat="1" applyFont="1" applyBorder="1"/>
    <xf numFmtId="0" fontId="1" fillId="0" borderId="4" xfId="2" applyFont="1" applyBorder="1" applyAlignment="1">
      <alignment horizontal="right"/>
    </xf>
    <xf numFmtId="0" fontId="1" fillId="0" borderId="5" xfId="2" applyFont="1" applyBorder="1"/>
    <xf numFmtId="4" fontId="1" fillId="0" borderId="14" xfId="2" applyNumberFormat="1" applyFont="1" applyBorder="1"/>
    <xf numFmtId="4" fontId="1" fillId="0" borderId="4" xfId="2" applyNumberFormat="1" applyFont="1" applyBorder="1"/>
    <xf numFmtId="0" fontId="4" fillId="0" borderId="4" xfId="2" applyFont="1" applyBorder="1"/>
    <xf numFmtId="0" fontId="4" fillId="0" borderId="5" xfId="2" applyFont="1" applyBorder="1"/>
    <xf numFmtId="4" fontId="4" fillId="0" borderId="14" xfId="2" applyNumberFormat="1" applyFont="1" applyBorder="1"/>
    <xf numFmtId="4" fontId="4" fillId="0" borderId="4" xfId="2" applyNumberFormat="1" applyFont="1" applyBorder="1"/>
    <xf numFmtId="4" fontId="8" fillId="0" borderId="4" xfId="2" applyNumberFormat="1" applyFont="1" applyBorder="1"/>
    <xf numFmtId="4" fontId="6" fillId="0" borderId="14" xfId="2" applyNumberFormat="1" applyFont="1" applyBorder="1"/>
    <xf numFmtId="4" fontId="8" fillId="0" borderId="14" xfId="2" applyNumberFormat="1" applyFont="1" applyBorder="1"/>
    <xf numFmtId="0" fontId="8" fillId="0" borderId="5" xfId="2" applyFont="1" applyBorder="1"/>
    <xf numFmtId="0" fontId="1" fillId="0" borderId="6" xfId="2" applyFont="1" applyBorder="1" applyAlignment="1">
      <alignment horizontal="right"/>
    </xf>
    <xf numFmtId="0" fontId="1" fillId="0" borderId="8" xfId="2" applyFont="1" applyBorder="1"/>
    <xf numFmtId="4" fontId="1" fillId="0" borderId="6" xfId="2" applyNumberFormat="1" applyFont="1" applyBorder="1"/>
    <xf numFmtId="4" fontId="4" fillId="0" borderId="13" xfId="2" applyNumberFormat="1" applyFont="1" applyBorder="1"/>
    <xf numFmtId="4" fontId="6" fillId="0" borderId="1" xfId="1" applyNumberFormat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4" fillId="0" borderId="11" xfId="2" applyFont="1" applyBorder="1"/>
    <xf numFmtId="4" fontId="4" fillId="0" borderId="3" xfId="2" applyNumberFormat="1" applyFont="1" applyBorder="1"/>
    <xf numFmtId="0" fontId="1" fillId="0" borderId="14" xfId="2" applyFont="1" applyBorder="1"/>
    <xf numFmtId="4" fontId="1" fillId="0" borderId="5" xfId="2" applyNumberFormat="1" applyFont="1" applyBorder="1"/>
    <xf numFmtId="4" fontId="6" fillId="0" borderId="5" xfId="1" applyNumberFormat="1" applyFont="1" applyFill="1" applyBorder="1" applyAlignment="1">
      <alignment horizontal="right" vertical="center"/>
    </xf>
    <xf numFmtId="0" fontId="4" fillId="0" borderId="14" xfId="2" applyFont="1" applyBorder="1"/>
    <xf numFmtId="4" fontId="4" fillId="0" borderId="5" xfId="2" applyNumberFormat="1" applyFont="1" applyBorder="1"/>
    <xf numFmtId="0" fontId="8" fillId="0" borderId="14" xfId="2" applyFont="1" applyBorder="1"/>
    <xf numFmtId="0" fontId="1" fillId="0" borderId="13" xfId="2" applyFont="1" applyBorder="1"/>
    <xf numFmtId="4" fontId="1" fillId="0" borderId="13" xfId="2" applyNumberFormat="1" applyFont="1" applyBorder="1"/>
    <xf numFmtId="4" fontId="1" fillId="0" borderId="8" xfId="2" applyNumberFormat="1" applyFont="1" applyBorder="1"/>
    <xf numFmtId="0" fontId="4" fillId="0" borderId="15" xfId="2" applyFont="1" applyBorder="1"/>
    <xf numFmtId="0" fontId="4" fillId="0" borderId="12" xfId="2" applyFont="1" applyBorder="1"/>
    <xf numFmtId="4" fontId="4" fillId="0" borderId="12" xfId="2" applyNumberFormat="1" applyFont="1" applyBorder="1"/>
    <xf numFmtId="4" fontId="0" fillId="0" borderId="0" xfId="0" applyNumberFormat="1"/>
  </cellXfs>
  <cellStyles count="3">
    <cellStyle name="Énfasis3" xfId="1" builtinId="37"/>
    <cellStyle name="Normal" xfId="0" builtinId="0"/>
    <cellStyle name="Normal 2" xfId="2" xr:uid="{CB3C5D3B-700C-4A1C-A05B-C597FAB16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4TO%20TRIMESTRE/FORMATOS%20LDF%204er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3D67-3A9B-4BAF-A252-8F6BFF73C78F}">
  <dimension ref="A1:K168"/>
  <sheetViews>
    <sheetView tabSelected="1" topLeftCell="A28" workbookViewId="0">
      <selection activeCell="D40" sqref="D40"/>
    </sheetView>
  </sheetViews>
  <sheetFormatPr baseColWidth="10" defaultRowHeight="12.75" x14ac:dyDescent="0.2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9" ht="9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/>
      <c r="B2" s="2" t="s">
        <v>0</v>
      </c>
      <c r="C2" s="3"/>
      <c r="D2" s="3"/>
      <c r="E2" s="3"/>
      <c r="F2" s="3"/>
      <c r="G2" s="3"/>
      <c r="H2" s="3"/>
      <c r="I2" s="4"/>
    </row>
    <row r="3" spans="1:9" ht="15" x14ac:dyDescent="0.25">
      <c r="A3" s="1"/>
      <c r="B3" s="5" t="s">
        <v>1</v>
      </c>
      <c r="C3" s="6"/>
      <c r="D3" s="6"/>
      <c r="E3" s="6"/>
      <c r="F3" s="6"/>
      <c r="G3" s="6"/>
      <c r="H3" s="6"/>
      <c r="I3" s="7"/>
    </row>
    <row r="4" spans="1:9" ht="15" x14ac:dyDescent="0.25">
      <c r="A4" s="1"/>
      <c r="B4" s="8" t="s">
        <v>2</v>
      </c>
      <c r="C4" s="9"/>
      <c r="D4" s="9"/>
      <c r="E4" s="9"/>
      <c r="F4" s="9"/>
      <c r="G4" s="9"/>
      <c r="H4" s="9"/>
      <c r="I4" s="10"/>
    </row>
    <row r="5" spans="1:9" ht="15" x14ac:dyDescent="0.25">
      <c r="A5" s="1"/>
      <c r="B5" s="11" t="s">
        <v>3</v>
      </c>
      <c r="C5" s="12"/>
      <c r="D5" s="12"/>
      <c r="E5" s="12"/>
      <c r="F5" s="12"/>
      <c r="G5" s="12"/>
      <c r="H5" s="12"/>
      <c r="I5" s="13"/>
    </row>
    <row r="6" spans="1:9" ht="7.5" customHeight="1" x14ac:dyDescent="0.25">
      <c r="A6" s="1"/>
      <c r="B6" s="14"/>
      <c r="C6" s="14"/>
      <c r="D6" s="14"/>
      <c r="E6" s="14"/>
      <c r="F6" s="14"/>
      <c r="G6" s="14"/>
      <c r="H6" s="14"/>
      <c r="I6" s="14"/>
    </row>
    <row r="7" spans="1:9" ht="15" x14ac:dyDescent="0.25">
      <c r="A7" s="1"/>
      <c r="B7" s="15" t="s">
        <v>4</v>
      </c>
      <c r="C7" s="16"/>
      <c r="D7" s="17"/>
      <c r="E7" s="17"/>
      <c r="F7" s="17"/>
      <c r="G7" s="17"/>
      <c r="H7" s="18"/>
      <c r="I7" s="19" t="s">
        <v>5</v>
      </c>
    </row>
    <row r="8" spans="1:9" ht="30" x14ac:dyDescent="0.25">
      <c r="A8" s="1"/>
      <c r="B8" s="20"/>
      <c r="C8" s="21"/>
      <c r="D8" s="22" t="s">
        <v>6</v>
      </c>
      <c r="E8" s="23" t="s">
        <v>7</v>
      </c>
      <c r="F8" s="22" t="s">
        <v>8</v>
      </c>
      <c r="G8" s="22" t="s">
        <v>9</v>
      </c>
      <c r="H8" s="22" t="s">
        <v>10</v>
      </c>
      <c r="I8" s="24"/>
    </row>
    <row r="9" spans="1:9" ht="15" x14ac:dyDescent="0.25">
      <c r="A9" s="1"/>
      <c r="B9" s="25"/>
      <c r="C9" s="26"/>
      <c r="D9" s="22">
        <v>1</v>
      </c>
      <c r="E9" s="23">
        <v>2</v>
      </c>
      <c r="F9" s="22" t="s">
        <v>11</v>
      </c>
      <c r="G9" s="22">
        <v>4</v>
      </c>
      <c r="H9" s="22">
        <v>5</v>
      </c>
      <c r="I9" s="27" t="s">
        <v>12</v>
      </c>
    </row>
    <row r="10" spans="1:9" ht="15" x14ac:dyDescent="0.25">
      <c r="A10" s="1"/>
      <c r="B10" s="28" t="s">
        <v>13</v>
      </c>
      <c r="C10" s="29"/>
      <c r="D10" s="30">
        <f>D11+D19+D29+D39+D49+D59+D63+D71+D75</f>
        <v>11029573</v>
      </c>
      <c r="E10" s="30">
        <f>E11+E19+E29</f>
        <v>93580.040000000008</v>
      </c>
      <c r="F10" s="31">
        <f>D10+E10</f>
        <v>11123153.039999999</v>
      </c>
      <c r="G10" s="31">
        <f>G11+G19+G29+G39+G49+G59+G63+G71+G75</f>
        <v>11687861.860000001</v>
      </c>
      <c r="H10" s="31">
        <f t="shared" ref="H10" si="0">H11+H19+H29+H39+H49+H59+H63+H71+H75</f>
        <v>10619464.190000001</v>
      </c>
      <c r="I10" s="30">
        <f>F10-G10</f>
        <v>-564708.82000000216</v>
      </c>
    </row>
    <row r="11" spans="1:9" ht="15" x14ac:dyDescent="0.25">
      <c r="A11" s="32"/>
      <c r="B11" s="33" t="s">
        <v>14</v>
      </c>
      <c r="C11" s="34"/>
      <c r="D11" s="35">
        <f>D12+D13+D14+D15+D16+D17+D18</f>
        <v>7630059</v>
      </c>
      <c r="E11" s="36">
        <f>E12+E13+E14+E15+E16+E17+E18</f>
        <v>93580.040000000008</v>
      </c>
      <c r="F11" s="36">
        <f>F12+F13+F14+F15+F16+F17+F18</f>
        <v>7723639.04</v>
      </c>
      <c r="G11" s="36">
        <f>G12+G13+G14+G15+G16+G17+G18</f>
        <v>6870982.4100000001</v>
      </c>
      <c r="H11" s="36">
        <f>H12+H13+H14+H15+H16+H17+H18</f>
        <v>6870982.4100000001</v>
      </c>
      <c r="I11" s="37">
        <f>F11-G11</f>
        <v>852656.62999999989</v>
      </c>
    </row>
    <row r="12" spans="1:9" ht="15" x14ac:dyDescent="0.25">
      <c r="A12" s="1"/>
      <c r="B12" s="38" t="s">
        <v>15</v>
      </c>
      <c r="C12" s="39" t="s">
        <v>16</v>
      </c>
      <c r="D12" s="40">
        <v>2585795</v>
      </c>
      <c r="E12" s="41">
        <v>0</v>
      </c>
      <c r="F12" s="41">
        <f>D12+E12</f>
        <v>2585795</v>
      </c>
      <c r="G12" s="41">
        <v>2080471.89</v>
      </c>
      <c r="H12" s="41">
        <v>2080471.89</v>
      </c>
      <c r="I12" s="40">
        <f t="shared" ref="I12:I17" si="1">F12-G12</f>
        <v>505323.1100000001</v>
      </c>
    </row>
    <row r="13" spans="1:9" ht="15" x14ac:dyDescent="0.25">
      <c r="A13" s="1"/>
      <c r="B13" s="38" t="s">
        <v>17</v>
      </c>
      <c r="C13" s="39" t="s">
        <v>18</v>
      </c>
      <c r="D13" s="40">
        <v>5044264</v>
      </c>
      <c r="E13" s="41">
        <v>0</v>
      </c>
      <c r="F13" s="41">
        <f>D13+E13</f>
        <v>5044264</v>
      </c>
      <c r="G13" s="41">
        <v>4710798.08</v>
      </c>
      <c r="H13" s="41">
        <v>4710798.08</v>
      </c>
      <c r="I13" s="40">
        <f t="shared" si="1"/>
        <v>333465.91999999993</v>
      </c>
    </row>
    <row r="14" spans="1:9" ht="15" x14ac:dyDescent="0.25">
      <c r="A14" s="1"/>
      <c r="B14" s="38" t="s">
        <v>19</v>
      </c>
      <c r="C14" s="39" t="s">
        <v>20</v>
      </c>
      <c r="D14" s="40">
        <v>0</v>
      </c>
      <c r="E14" s="41">
        <v>18525.900000000001</v>
      </c>
      <c r="F14" s="41">
        <f t="shared" ref="F14:F18" si="2">D14+E14</f>
        <v>18525.900000000001</v>
      </c>
      <c r="G14" s="41">
        <v>18525.900000000001</v>
      </c>
      <c r="H14" s="41">
        <v>18525.900000000001</v>
      </c>
      <c r="I14" s="40">
        <f t="shared" si="1"/>
        <v>0</v>
      </c>
    </row>
    <row r="15" spans="1:9" ht="15" x14ac:dyDescent="0.25">
      <c r="A15" s="1"/>
      <c r="B15" s="38" t="s">
        <v>21</v>
      </c>
      <c r="C15" s="39" t="s">
        <v>22</v>
      </c>
      <c r="D15" s="40">
        <v>0</v>
      </c>
      <c r="E15" s="41">
        <v>0</v>
      </c>
      <c r="F15" s="41">
        <f t="shared" si="2"/>
        <v>0</v>
      </c>
      <c r="G15" s="41">
        <v>0</v>
      </c>
      <c r="H15" s="41">
        <v>0</v>
      </c>
      <c r="I15" s="40">
        <f t="shared" si="1"/>
        <v>0</v>
      </c>
    </row>
    <row r="16" spans="1:9" ht="15" x14ac:dyDescent="0.25">
      <c r="A16" s="1"/>
      <c r="B16" s="38" t="s">
        <v>23</v>
      </c>
      <c r="C16" s="39" t="s">
        <v>24</v>
      </c>
      <c r="D16" s="40">
        <v>0</v>
      </c>
      <c r="E16" s="41">
        <v>61186.54</v>
      </c>
      <c r="F16" s="41">
        <f t="shared" si="2"/>
        <v>61186.54</v>
      </c>
      <c r="G16" s="41">
        <v>61186.54</v>
      </c>
      <c r="H16" s="41">
        <v>61186.54</v>
      </c>
      <c r="I16" s="40">
        <f t="shared" si="1"/>
        <v>0</v>
      </c>
    </row>
    <row r="17" spans="1:9" ht="15" x14ac:dyDescent="0.25">
      <c r="A17" s="1"/>
      <c r="B17" s="38" t="s">
        <v>25</v>
      </c>
      <c r="C17" s="39" t="s">
        <v>26</v>
      </c>
      <c r="D17" s="40">
        <v>0</v>
      </c>
      <c r="E17" s="41">
        <v>0</v>
      </c>
      <c r="F17" s="41">
        <f t="shared" si="2"/>
        <v>0</v>
      </c>
      <c r="G17" s="41">
        <v>0</v>
      </c>
      <c r="H17" s="41">
        <v>0</v>
      </c>
      <c r="I17" s="40">
        <f t="shared" si="1"/>
        <v>0</v>
      </c>
    </row>
    <row r="18" spans="1:9" ht="15" x14ac:dyDescent="0.25">
      <c r="A18" s="1"/>
      <c r="B18" s="38" t="s">
        <v>27</v>
      </c>
      <c r="C18" s="39" t="s">
        <v>28</v>
      </c>
      <c r="D18" s="40">
        <v>0</v>
      </c>
      <c r="E18" s="41">
        <v>13867.6</v>
      </c>
      <c r="F18" s="41">
        <f t="shared" si="2"/>
        <v>13867.6</v>
      </c>
      <c r="G18" s="41">
        <v>0</v>
      </c>
      <c r="H18" s="41">
        <v>0</v>
      </c>
      <c r="I18" s="40">
        <v>0</v>
      </c>
    </row>
    <row r="19" spans="1:9" ht="15" x14ac:dyDescent="0.25">
      <c r="A19" s="32"/>
      <c r="B19" s="42" t="s">
        <v>29</v>
      </c>
      <c r="C19" s="43"/>
      <c r="D19" s="44">
        <f>D20+D21+D22+D23+D24+D25+D26+D27+D28</f>
        <v>780596</v>
      </c>
      <c r="E19" s="45">
        <f>E20+E21+E22+E23+E24+E25+E26+E27+E28</f>
        <v>0</v>
      </c>
      <c r="F19" s="45">
        <f>D19+E19</f>
        <v>780596</v>
      </c>
      <c r="G19" s="45">
        <f>G20+G21+G22+G23+G24+G25+G26+G27+G28</f>
        <v>1496092.91</v>
      </c>
      <c r="H19" s="45">
        <f>H20+H21+H22+H23+H24+H25+H26+H27+H28</f>
        <v>1483194.39</v>
      </c>
      <c r="I19" s="44">
        <f>F19-G19</f>
        <v>-715496.90999999992</v>
      </c>
    </row>
    <row r="20" spans="1:9" ht="15" x14ac:dyDescent="0.25">
      <c r="A20" s="1"/>
      <c r="B20" s="38" t="s">
        <v>30</v>
      </c>
      <c r="C20" s="39" t="s">
        <v>31</v>
      </c>
      <c r="D20" s="40">
        <v>438496</v>
      </c>
      <c r="E20" s="41">
        <v>0</v>
      </c>
      <c r="F20" s="41">
        <f>D20+E20</f>
        <v>438496</v>
      </c>
      <c r="G20" s="41">
        <v>669903.82999999996</v>
      </c>
      <c r="H20" s="41">
        <v>669903.82999999996</v>
      </c>
      <c r="I20" s="40">
        <f>F20-G20</f>
        <v>-231407.82999999996</v>
      </c>
    </row>
    <row r="21" spans="1:9" ht="15" x14ac:dyDescent="0.25">
      <c r="A21" s="1"/>
      <c r="B21" s="38" t="s">
        <v>32</v>
      </c>
      <c r="C21" s="39" t="s">
        <v>33</v>
      </c>
      <c r="D21" s="40">
        <v>0</v>
      </c>
      <c r="E21" s="41">
        <v>0</v>
      </c>
      <c r="F21" s="41">
        <f t="shared" ref="F21" si="3">D21+E21</f>
        <v>0</v>
      </c>
      <c r="G21" s="41">
        <v>141764.95000000001</v>
      </c>
      <c r="H21" s="41">
        <v>141764.95000000001</v>
      </c>
      <c r="I21" s="40">
        <f t="shared" ref="I21:I82" si="4">F21-G21</f>
        <v>-141764.95000000001</v>
      </c>
    </row>
    <row r="22" spans="1:9" ht="15" x14ac:dyDescent="0.25">
      <c r="A22" s="1"/>
      <c r="B22" s="38" t="s">
        <v>34</v>
      </c>
      <c r="C22" s="39" t="s">
        <v>35</v>
      </c>
      <c r="D22" s="40">
        <v>0</v>
      </c>
      <c r="E22" s="41">
        <v>0</v>
      </c>
      <c r="F22" s="41"/>
      <c r="G22" s="41">
        <v>0</v>
      </c>
      <c r="H22" s="41">
        <v>0</v>
      </c>
      <c r="I22" s="40">
        <f t="shared" si="4"/>
        <v>0</v>
      </c>
    </row>
    <row r="23" spans="1:9" ht="15" x14ac:dyDescent="0.25">
      <c r="A23" s="1"/>
      <c r="B23" s="38" t="s">
        <v>36</v>
      </c>
      <c r="C23" s="39" t="s">
        <v>37</v>
      </c>
      <c r="D23" s="40">
        <v>0</v>
      </c>
      <c r="E23" s="41">
        <v>0</v>
      </c>
      <c r="F23" s="41">
        <f>D23+E23</f>
        <v>0</v>
      </c>
      <c r="G23" s="41">
        <v>141476.15</v>
      </c>
      <c r="H23" s="41">
        <v>141476.15</v>
      </c>
      <c r="I23" s="40">
        <f t="shared" si="4"/>
        <v>-141476.15</v>
      </c>
    </row>
    <row r="24" spans="1:9" ht="15" x14ac:dyDescent="0.25">
      <c r="A24" s="1"/>
      <c r="B24" s="38" t="s">
        <v>38</v>
      </c>
      <c r="C24" s="39" t="s">
        <v>39</v>
      </c>
      <c r="D24" s="40">
        <v>0</v>
      </c>
      <c r="E24" s="41">
        <v>0</v>
      </c>
      <c r="F24" s="41"/>
      <c r="G24" s="41">
        <v>0</v>
      </c>
      <c r="H24" s="41">
        <v>0</v>
      </c>
      <c r="I24" s="40">
        <f t="shared" si="4"/>
        <v>0</v>
      </c>
    </row>
    <row r="25" spans="1:9" ht="15" x14ac:dyDescent="0.25">
      <c r="A25" s="1"/>
      <c r="B25" s="38" t="s">
        <v>40</v>
      </c>
      <c r="C25" s="39" t="s">
        <v>41</v>
      </c>
      <c r="D25" s="40">
        <v>303400</v>
      </c>
      <c r="E25" s="41">
        <v>0</v>
      </c>
      <c r="F25" s="41">
        <f>D25+E25</f>
        <v>303400</v>
      </c>
      <c r="G25" s="41">
        <f>312612.82+12898.52</f>
        <v>325511.34000000003</v>
      </c>
      <c r="H25" s="41">
        <v>312612.82</v>
      </c>
      <c r="I25" s="40">
        <f t="shared" si="4"/>
        <v>-22111.340000000026</v>
      </c>
    </row>
    <row r="26" spans="1:9" ht="15" x14ac:dyDescent="0.25">
      <c r="A26" s="1"/>
      <c r="B26" s="38" t="s">
        <v>42</v>
      </c>
      <c r="C26" s="39" t="s">
        <v>43</v>
      </c>
      <c r="D26" s="40">
        <v>19800</v>
      </c>
      <c r="E26" s="41">
        <v>0</v>
      </c>
      <c r="F26" s="41">
        <f>D26+E26</f>
        <v>19800</v>
      </c>
      <c r="G26" s="41">
        <v>65046.42</v>
      </c>
      <c r="H26" s="41">
        <v>65046.42</v>
      </c>
      <c r="I26" s="40">
        <f t="shared" si="4"/>
        <v>-45246.42</v>
      </c>
    </row>
    <row r="27" spans="1:9" ht="15" x14ac:dyDescent="0.25">
      <c r="A27" s="1"/>
      <c r="B27" s="38" t="s">
        <v>44</v>
      </c>
      <c r="C27" s="39" t="s">
        <v>45</v>
      </c>
      <c r="D27" s="40">
        <v>0</v>
      </c>
      <c r="E27" s="41">
        <v>0</v>
      </c>
      <c r="F27" s="41"/>
      <c r="G27" s="41">
        <v>0</v>
      </c>
      <c r="H27" s="41">
        <v>0</v>
      </c>
      <c r="I27" s="40">
        <f t="shared" si="4"/>
        <v>0</v>
      </c>
    </row>
    <row r="28" spans="1:9" ht="15" x14ac:dyDescent="0.25">
      <c r="A28" s="1"/>
      <c r="B28" s="38" t="s">
        <v>46</v>
      </c>
      <c r="C28" s="39" t="s">
        <v>47</v>
      </c>
      <c r="D28" s="40">
        <v>18900</v>
      </c>
      <c r="E28" s="41">
        <v>0</v>
      </c>
      <c r="F28" s="41">
        <f t="shared" ref="F28:F58" si="5">D28+E28</f>
        <v>18900</v>
      </c>
      <c r="G28" s="41">
        <v>152390.22</v>
      </c>
      <c r="H28" s="41">
        <v>152390.22</v>
      </c>
      <c r="I28" s="40">
        <f t="shared" si="4"/>
        <v>-133490.22</v>
      </c>
    </row>
    <row r="29" spans="1:9" ht="15" x14ac:dyDescent="0.25">
      <c r="A29" s="32"/>
      <c r="B29" s="42" t="s">
        <v>48</v>
      </c>
      <c r="C29" s="43"/>
      <c r="D29" s="44">
        <f>D30+D31+D32+D33+D34+D35+D36+D37+D38</f>
        <v>1618918</v>
      </c>
      <c r="E29" s="45">
        <f>E30+E31+E32+E33+E34+E35+E36+E37+E38</f>
        <v>0</v>
      </c>
      <c r="F29" s="45">
        <f>D29+E29</f>
        <v>1618918</v>
      </c>
      <c r="G29" s="45">
        <f>G30+G31+G32+G33+G34+G35+G36+G37+G38</f>
        <v>1281573.9900000002</v>
      </c>
      <c r="H29" s="45">
        <f>H30+H31+H32+H33+H34+H35+H36+H37+H38</f>
        <v>1226074.8400000001</v>
      </c>
      <c r="I29" s="44">
        <f>F29-G29</f>
        <v>337344.00999999978</v>
      </c>
    </row>
    <row r="30" spans="1:9" ht="15" x14ac:dyDescent="0.25">
      <c r="A30" s="1"/>
      <c r="B30" s="38" t="s">
        <v>49</v>
      </c>
      <c r="C30" s="39" t="s">
        <v>50</v>
      </c>
      <c r="D30" s="40">
        <v>634742</v>
      </c>
      <c r="E30" s="46">
        <v>0</v>
      </c>
      <c r="F30" s="41">
        <f t="shared" si="5"/>
        <v>634742</v>
      </c>
      <c r="G30" s="41">
        <f>44560+7788+158640+8666+10448</f>
        <v>230102</v>
      </c>
      <c r="H30" s="45">
        <v>230102</v>
      </c>
      <c r="I30" s="40">
        <f>F30-G30</f>
        <v>404640</v>
      </c>
    </row>
    <row r="31" spans="1:9" ht="15" x14ac:dyDescent="0.25">
      <c r="A31" s="1"/>
      <c r="B31" s="38" t="s">
        <v>51</v>
      </c>
      <c r="C31" s="39" t="s">
        <v>52</v>
      </c>
      <c r="D31" s="40">
        <v>188400</v>
      </c>
      <c r="E31" s="46">
        <v>0</v>
      </c>
      <c r="F31" s="41">
        <f>D31+E31</f>
        <v>188400</v>
      </c>
      <c r="G31" s="41">
        <f>41040.8+194763.12</f>
        <v>235803.91999999998</v>
      </c>
      <c r="H31" s="45">
        <v>235803.91999999998</v>
      </c>
      <c r="I31" s="40">
        <f t="shared" ref="I31:I38" si="6">F31-G31</f>
        <v>-47403.919999999984</v>
      </c>
    </row>
    <row r="32" spans="1:9" ht="15" x14ac:dyDescent="0.25">
      <c r="A32" s="1"/>
      <c r="B32" s="38" t="s">
        <v>53</v>
      </c>
      <c r="C32" s="39" t="s">
        <v>54</v>
      </c>
      <c r="D32" s="40">
        <v>124547</v>
      </c>
      <c r="E32" s="46">
        <v>0</v>
      </c>
      <c r="F32" s="41">
        <f t="shared" si="5"/>
        <v>124547</v>
      </c>
      <c r="G32" s="41">
        <f>14635.23+25636+38000</f>
        <v>78271.23</v>
      </c>
      <c r="H32" s="45">
        <v>78271.23</v>
      </c>
      <c r="I32" s="40">
        <f t="shared" si="6"/>
        <v>46275.770000000004</v>
      </c>
    </row>
    <row r="33" spans="1:9" ht="15" x14ac:dyDescent="0.25">
      <c r="A33" s="1"/>
      <c r="B33" s="38" t="s">
        <v>55</v>
      </c>
      <c r="C33" s="39" t="s">
        <v>56</v>
      </c>
      <c r="D33" s="40">
        <v>86840</v>
      </c>
      <c r="E33" s="46">
        <v>0</v>
      </c>
      <c r="F33" s="41">
        <f t="shared" si="5"/>
        <v>86840</v>
      </c>
      <c r="G33" s="41">
        <f>6373.04+129226.93</f>
        <v>135599.97</v>
      </c>
      <c r="H33" s="45">
        <v>135599.97</v>
      </c>
      <c r="I33" s="40">
        <f t="shared" si="6"/>
        <v>-48759.97</v>
      </c>
    </row>
    <row r="34" spans="1:9" ht="15" x14ac:dyDescent="0.25">
      <c r="A34" s="1"/>
      <c r="B34" s="38" t="s">
        <v>57</v>
      </c>
      <c r="C34" s="39" t="s">
        <v>58</v>
      </c>
      <c r="D34" s="40">
        <v>115900</v>
      </c>
      <c r="E34" s="46">
        <v>0</v>
      </c>
      <c r="F34" s="41">
        <f t="shared" si="5"/>
        <v>115900</v>
      </c>
      <c r="G34" s="41">
        <f>10347.2+20578.89</f>
        <v>30926.09</v>
      </c>
      <c r="H34" s="45">
        <v>30926.09</v>
      </c>
      <c r="I34" s="40">
        <f t="shared" si="6"/>
        <v>84973.91</v>
      </c>
    </row>
    <row r="35" spans="1:9" ht="15" x14ac:dyDescent="0.25">
      <c r="A35" s="1"/>
      <c r="B35" s="38" t="s">
        <v>59</v>
      </c>
      <c r="C35" s="39" t="s">
        <v>60</v>
      </c>
      <c r="D35" s="40">
        <v>215000</v>
      </c>
      <c r="E35" s="46">
        <v>0</v>
      </c>
      <c r="F35" s="41">
        <f t="shared" si="5"/>
        <v>215000</v>
      </c>
      <c r="G35" s="41">
        <f>3524+5564.52</f>
        <v>9088.52</v>
      </c>
      <c r="H35" s="41">
        <v>9088.52</v>
      </c>
      <c r="I35" s="40">
        <f t="shared" si="6"/>
        <v>205911.48</v>
      </c>
    </row>
    <row r="36" spans="1:9" ht="15" x14ac:dyDescent="0.25">
      <c r="A36" s="1"/>
      <c r="B36" s="38" t="s">
        <v>61</v>
      </c>
      <c r="C36" s="39" t="s">
        <v>62</v>
      </c>
      <c r="D36" s="40">
        <v>64000</v>
      </c>
      <c r="E36" s="46">
        <v>0</v>
      </c>
      <c r="F36" s="41">
        <f t="shared" si="5"/>
        <v>64000</v>
      </c>
      <c r="G36" s="41">
        <f>21432+85932.54</f>
        <v>107364.54</v>
      </c>
      <c r="H36" s="45">
        <v>107364.54</v>
      </c>
      <c r="I36" s="40">
        <f t="shared" si="6"/>
        <v>-43364.539999999994</v>
      </c>
    </row>
    <row r="37" spans="1:9" ht="15" x14ac:dyDescent="0.25">
      <c r="A37" s="1"/>
      <c r="B37" s="38" t="s">
        <v>63</v>
      </c>
      <c r="C37" s="39" t="s">
        <v>64</v>
      </c>
      <c r="D37" s="40">
        <v>132497</v>
      </c>
      <c r="E37" s="46">
        <v>0</v>
      </c>
      <c r="F37" s="41">
        <f>D37+E37</f>
        <v>132497</v>
      </c>
      <c r="G37" s="41">
        <f>381307.64</f>
        <v>381307.64</v>
      </c>
      <c r="H37" s="45">
        <v>381307.64</v>
      </c>
      <c r="I37" s="40">
        <f t="shared" si="6"/>
        <v>-248810.64</v>
      </c>
    </row>
    <row r="38" spans="1:9" ht="15" x14ac:dyDescent="0.25">
      <c r="A38" s="1"/>
      <c r="B38" s="38" t="s">
        <v>65</v>
      </c>
      <c r="C38" s="39" t="s">
        <v>66</v>
      </c>
      <c r="D38" s="40">
        <v>56992</v>
      </c>
      <c r="E38" s="46">
        <v>0</v>
      </c>
      <c r="F38" s="41">
        <f t="shared" si="5"/>
        <v>56992</v>
      </c>
      <c r="G38" s="41">
        <f>35531.03+37579.05</f>
        <v>73110.080000000002</v>
      </c>
      <c r="H38" s="45">
        <v>17610.93</v>
      </c>
      <c r="I38" s="40">
        <f t="shared" si="6"/>
        <v>-16118.080000000002</v>
      </c>
    </row>
    <row r="39" spans="1:9" ht="15" x14ac:dyDescent="0.25">
      <c r="A39" s="32"/>
      <c r="B39" s="42" t="s">
        <v>67</v>
      </c>
      <c r="C39" s="43"/>
      <c r="D39" s="44">
        <v>0</v>
      </c>
      <c r="E39" s="47">
        <f>E40+E41+E42+E43+E44+E45+E46+E47+E48</f>
        <v>0</v>
      </c>
      <c r="F39" s="44">
        <f>D39+E39</f>
        <v>0</v>
      </c>
      <c r="G39" s="44">
        <f>G40+G41+G42+G43+G44+G45+G46+G47+G48</f>
        <v>0</v>
      </c>
      <c r="H39" s="45">
        <f t="shared" ref="H39" si="7">H40+H41+H42+H43+H44+H45+H46+H47+H48</f>
        <v>0</v>
      </c>
      <c r="I39" s="44">
        <f t="shared" si="4"/>
        <v>0</v>
      </c>
    </row>
    <row r="40" spans="1:9" ht="15" x14ac:dyDescent="0.25">
      <c r="A40" s="1"/>
      <c r="B40" s="38" t="s">
        <v>68</v>
      </c>
      <c r="C40" s="39" t="s">
        <v>69</v>
      </c>
      <c r="D40" s="40">
        <v>0</v>
      </c>
      <c r="E40" s="48">
        <v>0</v>
      </c>
      <c r="F40" s="41">
        <v>0</v>
      </c>
      <c r="G40" s="45">
        <v>0</v>
      </c>
      <c r="H40" s="45">
        <v>0</v>
      </c>
      <c r="I40" s="40">
        <f>F40-G40</f>
        <v>0</v>
      </c>
    </row>
    <row r="41" spans="1:9" ht="15" x14ac:dyDescent="0.25">
      <c r="A41" s="1"/>
      <c r="B41" s="38" t="s">
        <v>70</v>
      </c>
      <c r="C41" s="39" t="s">
        <v>71</v>
      </c>
      <c r="D41" s="40">
        <v>0</v>
      </c>
      <c r="E41" s="40">
        <v>0</v>
      </c>
      <c r="F41" s="41">
        <v>0</v>
      </c>
      <c r="G41" s="45">
        <v>0</v>
      </c>
      <c r="H41" s="45">
        <v>0</v>
      </c>
      <c r="I41" s="40">
        <f t="shared" ref="I41:I48" si="8">F41-G41</f>
        <v>0</v>
      </c>
    </row>
    <row r="42" spans="1:9" ht="15" x14ac:dyDescent="0.25">
      <c r="A42" s="1"/>
      <c r="B42" s="38" t="s">
        <v>72</v>
      </c>
      <c r="C42" s="39" t="s">
        <v>73</v>
      </c>
      <c r="D42" s="40">
        <v>0</v>
      </c>
      <c r="E42" s="40">
        <v>0</v>
      </c>
      <c r="F42" s="41">
        <v>0</v>
      </c>
      <c r="G42" s="45">
        <v>0</v>
      </c>
      <c r="H42" s="45">
        <v>0</v>
      </c>
      <c r="I42" s="40">
        <f t="shared" si="8"/>
        <v>0</v>
      </c>
    </row>
    <row r="43" spans="1:9" ht="15" x14ac:dyDescent="0.25">
      <c r="A43" s="1"/>
      <c r="B43" s="38" t="s">
        <v>74</v>
      </c>
      <c r="C43" s="39" t="s">
        <v>75</v>
      </c>
      <c r="D43" s="40">
        <v>0</v>
      </c>
      <c r="E43" s="40">
        <v>0</v>
      </c>
      <c r="F43" s="41">
        <v>0</v>
      </c>
      <c r="G43" s="45">
        <v>0</v>
      </c>
      <c r="H43" s="45">
        <v>0</v>
      </c>
      <c r="I43" s="40">
        <f t="shared" si="8"/>
        <v>0</v>
      </c>
    </row>
    <row r="44" spans="1:9" ht="15" x14ac:dyDescent="0.25">
      <c r="A44" s="1"/>
      <c r="B44" s="38" t="s">
        <v>76</v>
      </c>
      <c r="C44" s="39" t="s">
        <v>77</v>
      </c>
      <c r="D44" s="40">
        <v>0</v>
      </c>
      <c r="E44" s="40">
        <v>0</v>
      </c>
      <c r="F44" s="41">
        <v>0</v>
      </c>
      <c r="G44" s="45">
        <v>0</v>
      </c>
      <c r="H44" s="45">
        <v>0</v>
      </c>
      <c r="I44" s="40">
        <f t="shared" si="8"/>
        <v>0</v>
      </c>
    </row>
    <row r="45" spans="1:9" ht="15" x14ac:dyDescent="0.25">
      <c r="A45" s="1"/>
      <c r="B45" s="38" t="s">
        <v>78</v>
      </c>
      <c r="C45" s="39" t="s">
        <v>79</v>
      </c>
      <c r="D45" s="40">
        <v>0</v>
      </c>
      <c r="E45" s="40">
        <v>0</v>
      </c>
      <c r="F45" s="41">
        <v>0</v>
      </c>
      <c r="G45" s="45">
        <v>0</v>
      </c>
      <c r="H45" s="45">
        <v>0</v>
      </c>
      <c r="I45" s="40">
        <f t="shared" si="8"/>
        <v>0</v>
      </c>
    </row>
    <row r="46" spans="1:9" ht="15" x14ac:dyDescent="0.25">
      <c r="A46" s="1"/>
      <c r="B46" s="38" t="s">
        <v>80</v>
      </c>
      <c r="C46" s="39" t="s">
        <v>81</v>
      </c>
      <c r="D46" s="40">
        <v>0</v>
      </c>
      <c r="E46" s="40">
        <v>0</v>
      </c>
      <c r="F46" s="41">
        <v>0</v>
      </c>
      <c r="G46" s="45">
        <v>0</v>
      </c>
      <c r="H46" s="45">
        <v>0</v>
      </c>
      <c r="I46" s="40">
        <f t="shared" si="8"/>
        <v>0</v>
      </c>
    </row>
    <row r="47" spans="1:9" ht="15" x14ac:dyDescent="0.25">
      <c r="A47" s="1"/>
      <c r="B47" s="38" t="s">
        <v>82</v>
      </c>
      <c r="C47" s="39" t="s">
        <v>83</v>
      </c>
      <c r="D47" s="40">
        <v>0</v>
      </c>
      <c r="E47" s="40">
        <v>0</v>
      </c>
      <c r="F47" s="41">
        <v>0</v>
      </c>
      <c r="G47" s="45">
        <v>0</v>
      </c>
      <c r="H47" s="45">
        <v>0</v>
      </c>
      <c r="I47" s="40">
        <f t="shared" si="8"/>
        <v>0</v>
      </c>
    </row>
    <row r="48" spans="1:9" ht="15" x14ac:dyDescent="0.25">
      <c r="A48" s="1"/>
      <c r="B48" s="38" t="s">
        <v>84</v>
      </c>
      <c r="C48" s="39" t="s">
        <v>85</v>
      </c>
      <c r="D48" s="40">
        <v>0</v>
      </c>
      <c r="E48" s="40">
        <v>0</v>
      </c>
      <c r="F48" s="41">
        <v>0</v>
      </c>
      <c r="G48" s="45">
        <v>0</v>
      </c>
      <c r="H48" s="45">
        <v>0</v>
      </c>
      <c r="I48" s="40">
        <f t="shared" si="8"/>
        <v>0</v>
      </c>
    </row>
    <row r="49" spans="1:9" ht="15" x14ac:dyDescent="0.25">
      <c r="A49" s="32"/>
      <c r="B49" s="42" t="s">
        <v>86</v>
      </c>
      <c r="C49" s="43"/>
      <c r="D49" s="44">
        <f>D50</f>
        <v>1000000</v>
      </c>
      <c r="E49" s="44">
        <v>0</v>
      </c>
      <c r="F49" s="41">
        <f t="shared" si="5"/>
        <v>1000000</v>
      </c>
      <c r="G49" s="45">
        <f>G50+G51+G52+G53+G54+G55+G56+G57+G58</f>
        <v>1000000</v>
      </c>
      <c r="H49" s="45">
        <v>0</v>
      </c>
      <c r="I49" s="44">
        <f t="shared" si="4"/>
        <v>0</v>
      </c>
    </row>
    <row r="50" spans="1:9" ht="15" x14ac:dyDescent="0.25">
      <c r="A50" s="1"/>
      <c r="B50" s="38" t="s">
        <v>87</v>
      </c>
      <c r="C50" s="39" t="s">
        <v>88</v>
      </c>
      <c r="D50" s="40">
        <v>1000000</v>
      </c>
      <c r="E50" s="40">
        <v>0</v>
      </c>
      <c r="F50" s="41">
        <v>0</v>
      </c>
      <c r="G50" s="45">
        <v>1000000</v>
      </c>
      <c r="H50" s="45">
        <v>729625.61</v>
      </c>
      <c r="I50" s="44">
        <f t="shared" si="4"/>
        <v>-1000000</v>
      </c>
    </row>
    <row r="51" spans="1:9" ht="15" x14ac:dyDescent="0.25">
      <c r="A51" s="1"/>
      <c r="B51" s="38" t="s">
        <v>89</v>
      </c>
      <c r="C51" s="39" t="s">
        <v>90</v>
      </c>
      <c r="D51" s="40">
        <v>0</v>
      </c>
      <c r="E51" s="40">
        <v>0</v>
      </c>
      <c r="F51" s="41">
        <v>0</v>
      </c>
      <c r="G51" s="45">
        <v>0</v>
      </c>
      <c r="H51" s="45">
        <v>0</v>
      </c>
      <c r="I51" s="44">
        <f t="shared" si="4"/>
        <v>0</v>
      </c>
    </row>
    <row r="52" spans="1:9" ht="15" x14ac:dyDescent="0.25">
      <c r="A52" s="1"/>
      <c r="B52" s="38" t="s">
        <v>91</v>
      </c>
      <c r="C52" s="49" t="s">
        <v>92</v>
      </c>
      <c r="D52" s="40">
        <v>0</v>
      </c>
      <c r="E52" s="40">
        <v>0</v>
      </c>
      <c r="F52" s="41">
        <v>0</v>
      </c>
      <c r="G52" s="45">
        <v>0</v>
      </c>
      <c r="H52" s="45">
        <v>0</v>
      </c>
      <c r="I52" s="44">
        <f t="shared" si="4"/>
        <v>0</v>
      </c>
    </row>
    <row r="53" spans="1:9" ht="15" x14ac:dyDescent="0.25">
      <c r="A53" s="1"/>
      <c r="B53" s="38" t="s">
        <v>93</v>
      </c>
      <c r="C53" s="39" t="s">
        <v>94</v>
      </c>
      <c r="D53" s="40">
        <v>0</v>
      </c>
      <c r="E53" s="40">
        <v>0</v>
      </c>
      <c r="F53" s="41">
        <v>0</v>
      </c>
      <c r="G53" s="45">
        <v>0</v>
      </c>
      <c r="H53" s="45">
        <v>0</v>
      </c>
      <c r="I53" s="44">
        <f t="shared" si="4"/>
        <v>0</v>
      </c>
    </row>
    <row r="54" spans="1:9" ht="15" x14ac:dyDescent="0.25">
      <c r="A54" s="1"/>
      <c r="B54" s="38" t="s">
        <v>95</v>
      </c>
      <c r="C54" s="39" t="s">
        <v>96</v>
      </c>
      <c r="D54" s="40">
        <v>0</v>
      </c>
      <c r="E54" s="40">
        <v>0</v>
      </c>
      <c r="F54" s="41">
        <v>0</v>
      </c>
      <c r="G54" s="45">
        <v>0</v>
      </c>
      <c r="H54" s="45">
        <v>0</v>
      </c>
      <c r="I54" s="44">
        <f t="shared" si="4"/>
        <v>0</v>
      </c>
    </row>
    <row r="55" spans="1:9" ht="15" x14ac:dyDescent="0.25">
      <c r="A55" s="1"/>
      <c r="B55" s="38" t="s">
        <v>97</v>
      </c>
      <c r="C55" s="39" t="s">
        <v>98</v>
      </c>
      <c r="D55" s="40">
        <v>0</v>
      </c>
      <c r="E55" s="40">
        <v>0</v>
      </c>
      <c r="F55" s="41">
        <v>0</v>
      </c>
      <c r="G55" s="45">
        <v>0</v>
      </c>
      <c r="H55" s="45">
        <v>0</v>
      </c>
      <c r="I55" s="44">
        <f t="shared" si="4"/>
        <v>0</v>
      </c>
    </row>
    <row r="56" spans="1:9" ht="15" x14ac:dyDescent="0.25">
      <c r="A56" s="1"/>
      <c r="B56" s="38" t="s">
        <v>99</v>
      </c>
      <c r="C56" s="39" t="s">
        <v>100</v>
      </c>
      <c r="D56" s="40">
        <v>0</v>
      </c>
      <c r="E56" s="40">
        <v>0</v>
      </c>
      <c r="F56" s="41">
        <v>0</v>
      </c>
      <c r="G56" s="45">
        <v>0</v>
      </c>
      <c r="H56" s="45">
        <v>0</v>
      </c>
      <c r="I56" s="44">
        <f t="shared" si="4"/>
        <v>0</v>
      </c>
    </row>
    <row r="57" spans="1:9" ht="15" x14ac:dyDescent="0.25">
      <c r="A57" s="1"/>
      <c r="B57" s="38" t="s">
        <v>101</v>
      </c>
      <c r="C57" s="39" t="s">
        <v>102</v>
      </c>
      <c r="D57" s="40">
        <v>0</v>
      </c>
      <c r="E57" s="40">
        <v>0</v>
      </c>
      <c r="F57" s="41">
        <v>0</v>
      </c>
      <c r="G57" s="45">
        <v>0</v>
      </c>
      <c r="H57" s="45">
        <v>0</v>
      </c>
      <c r="I57" s="44">
        <f t="shared" si="4"/>
        <v>0</v>
      </c>
    </row>
    <row r="58" spans="1:9" ht="15" x14ac:dyDescent="0.25">
      <c r="A58" s="1"/>
      <c r="B58" s="38" t="s">
        <v>103</v>
      </c>
      <c r="C58" s="39" t="s">
        <v>104</v>
      </c>
      <c r="D58" s="40">
        <v>0</v>
      </c>
      <c r="E58" s="40">
        <v>0</v>
      </c>
      <c r="F58" s="41">
        <f t="shared" si="5"/>
        <v>0</v>
      </c>
      <c r="G58" s="45">
        <v>0</v>
      </c>
      <c r="H58" s="45">
        <v>0</v>
      </c>
      <c r="I58" s="44">
        <f t="shared" si="4"/>
        <v>0</v>
      </c>
    </row>
    <row r="59" spans="1:9" ht="15" x14ac:dyDescent="0.25">
      <c r="A59" s="32"/>
      <c r="B59" s="42" t="s">
        <v>105</v>
      </c>
      <c r="C59" s="43"/>
      <c r="D59" s="44">
        <f>D60+D61+D62</f>
        <v>0</v>
      </c>
      <c r="E59" s="40">
        <v>0</v>
      </c>
      <c r="F59" s="44">
        <f>D59+E59</f>
        <v>0</v>
      </c>
      <c r="G59" s="44">
        <f>G60+G61+G62</f>
        <v>0</v>
      </c>
      <c r="H59" s="45">
        <f t="shared" ref="H59" si="9">H60+H61+H62</f>
        <v>0</v>
      </c>
      <c r="I59" s="44">
        <f>F59-G59</f>
        <v>0</v>
      </c>
    </row>
    <row r="60" spans="1:9" ht="15" x14ac:dyDescent="0.25">
      <c r="A60" s="1"/>
      <c r="B60" s="38" t="s">
        <v>106</v>
      </c>
      <c r="C60" s="39" t="s">
        <v>107</v>
      </c>
      <c r="D60" s="40">
        <v>0</v>
      </c>
      <c r="E60" s="40">
        <v>0</v>
      </c>
      <c r="F60" s="41">
        <v>0</v>
      </c>
      <c r="G60" s="41">
        <v>0</v>
      </c>
      <c r="H60" s="41">
        <v>0</v>
      </c>
      <c r="I60" s="44">
        <f t="shared" si="4"/>
        <v>0</v>
      </c>
    </row>
    <row r="61" spans="1:9" ht="15" x14ac:dyDescent="0.25">
      <c r="A61" s="1"/>
      <c r="B61" s="38" t="s">
        <v>108</v>
      </c>
      <c r="C61" s="39" t="s">
        <v>109</v>
      </c>
      <c r="D61" s="40">
        <v>0</v>
      </c>
      <c r="E61" s="40">
        <v>0</v>
      </c>
      <c r="F61" s="40">
        <v>0</v>
      </c>
      <c r="G61" s="41">
        <v>0</v>
      </c>
      <c r="H61" s="41">
        <v>0</v>
      </c>
      <c r="I61" s="44">
        <f t="shared" si="4"/>
        <v>0</v>
      </c>
    </row>
    <row r="62" spans="1:9" ht="15" x14ac:dyDescent="0.25">
      <c r="A62" s="1"/>
      <c r="B62" s="38" t="s">
        <v>110</v>
      </c>
      <c r="C62" s="39" t="s">
        <v>111</v>
      </c>
      <c r="D62" s="40">
        <v>0</v>
      </c>
      <c r="E62" s="44">
        <v>0</v>
      </c>
      <c r="F62" s="41">
        <v>0</v>
      </c>
      <c r="G62" s="41">
        <v>0</v>
      </c>
      <c r="H62" s="41">
        <v>0</v>
      </c>
      <c r="I62" s="44">
        <f t="shared" si="4"/>
        <v>0</v>
      </c>
    </row>
    <row r="63" spans="1:9" ht="15" x14ac:dyDescent="0.25">
      <c r="A63" s="32"/>
      <c r="B63" s="42" t="s">
        <v>112</v>
      </c>
      <c r="C63" s="43"/>
      <c r="D63" s="44">
        <f>D64+D65+D66+D67+D68+D69+D70</f>
        <v>0</v>
      </c>
      <c r="E63" s="40">
        <v>0</v>
      </c>
      <c r="F63" s="44">
        <f t="shared" ref="F63:I63" si="10">F64+F65+F66+F67+F68+F69+F70</f>
        <v>0</v>
      </c>
      <c r="G63" s="44">
        <f>G64+G65+G66+G67+G68+G69+G70</f>
        <v>1039212.55</v>
      </c>
      <c r="H63" s="45">
        <v>1039212.55</v>
      </c>
      <c r="I63" s="44">
        <f t="shared" si="10"/>
        <v>-1039212.55</v>
      </c>
    </row>
    <row r="64" spans="1:9" ht="15" x14ac:dyDescent="0.25">
      <c r="A64" s="1"/>
      <c r="B64" s="38" t="s">
        <v>113</v>
      </c>
      <c r="C64" s="39" t="s">
        <v>114</v>
      </c>
      <c r="D64" s="40">
        <v>0</v>
      </c>
      <c r="E64" s="40">
        <v>0</v>
      </c>
      <c r="F64" s="41">
        <v>0</v>
      </c>
      <c r="G64" s="41">
        <v>0</v>
      </c>
      <c r="H64" s="41">
        <v>0</v>
      </c>
      <c r="I64" s="44">
        <f t="shared" si="4"/>
        <v>0</v>
      </c>
    </row>
    <row r="65" spans="1:9" ht="15" x14ac:dyDescent="0.25">
      <c r="A65" s="1"/>
      <c r="B65" s="38" t="s">
        <v>115</v>
      </c>
      <c r="C65" s="39" t="s">
        <v>116</v>
      </c>
      <c r="D65" s="40">
        <v>0</v>
      </c>
      <c r="E65" s="40">
        <v>0</v>
      </c>
      <c r="F65" s="41">
        <v>0</v>
      </c>
      <c r="G65" s="41">
        <v>0</v>
      </c>
      <c r="H65" s="41">
        <v>0</v>
      </c>
      <c r="I65" s="44">
        <f t="shared" si="4"/>
        <v>0</v>
      </c>
    </row>
    <row r="66" spans="1:9" ht="15" x14ac:dyDescent="0.25">
      <c r="A66" s="1"/>
      <c r="B66" s="38" t="s">
        <v>117</v>
      </c>
      <c r="C66" s="39" t="s">
        <v>118</v>
      </c>
      <c r="D66" s="40">
        <v>0</v>
      </c>
      <c r="E66" s="40">
        <v>0</v>
      </c>
      <c r="F66" s="41">
        <v>0</v>
      </c>
      <c r="G66" s="41">
        <v>0</v>
      </c>
      <c r="H66" s="41">
        <v>0</v>
      </c>
      <c r="I66" s="44">
        <f t="shared" si="4"/>
        <v>0</v>
      </c>
    </row>
    <row r="67" spans="1:9" ht="15" x14ac:dyDescent="0.25">
      <c r="A67" s="1"/>
      <c r="B67" s="38" t="s">
        <v>119</v>
      </c>
      <c r="C67" s="39" t="s">
        <v>120</v>
      </c>
      <c r="D67" s="40">
        <v>0</v>
      </c>
      <c r="E67" s="40">
        <v>0</v>
      </c>
      <c r="F67" s="41">
        <v>0</v>
      </c>
      <c r="G67" s="41">
        <v>0</v>
      </c>
      <c r="H67" s="41">
        <v>0</v>
      </c>
      <c r="I67" s="44">
        <f t="shared" si="4"/>
        <v>0</v>
      </c>
    </row>
    <row r="68" spans="1:9" ht="15" x14ac:dyDescent="0.25">
      <c r="A68" s="1"/>
      <c r="B68" s="38" t="s">
        <v>121</v>
      </c>
      <c r="C68" s="39" t="s">
        <v>122</v>
      </c>
      <c r="D68" s="40">
        <v>0</v>
      </c>
      <c r="E68" s="40">
        <v>0</v>
      </c>
      <c r="F68" s="41">
        <v>0</v>
      </c>
      <c r="G68" s="41">
        <v>0</v>
      </c>
      <c r="H68" s="41">
        <v>0</v>
      </c>
      <c r="I68" s="44">
        <f t="shared" si="4"/>
        <v>0</v>
      </c>
    </row>
    <row r="69" spans="1:9" ht="15" x14ac:dyDescent="0.25">
      <c r="A69" s="1"/>
      <c r="B69" s="38" t="s">
        <v>123</v>
      </c>
      <c r="C69" s="39" t="s">
        <v>124</v>
      </c>
      <c r="D69" s="40">
        <v>0</v>
      </c>
      <c r="E69" s="40">
        <v>0</v>
      </c>
      <c r="F69" s="41">
        <v>0</v>
      </c>
      <c r="G69" s="41">
        <v>1039212.55</v>
      </c>
      <c r="H69" s="41">
        <v>0</v>
      </c>
      <c r="I69" s="44">
        <f t="shared" si="4"/>
        <v>-1039212.55</v>
      </c>
    </row>
    <row r="70" spans="1:9" ht="15" x14ac:dyDescent="0.25">
      <c r="A70" s="1"/>
      <c r="B70" s="38" t="s">
        <v>125</v>
      </c>
      <c r="C70" s="39" t="s">
        <v>126</v>
      </c>
      <c r="D70" s="40">
        <v>0</v>
      </c>
      <c r="E70" s="40">
        <v>0</v>
      </c>
      <c r="F70" s="41">
        <v>0</v>
      </c>
      <c r="G70" s="41">
        <v>0</v>
      </c>
      <c r="H70" s="41">
        <v>0</v>
      </c>
      <c r="I70" s="44">
        <f t="shared" si="4"/>
        <v>0</v>
      </c>
    </row>
    <row r="71" spans="1:9" ht="15" x14ac:dyDescent="0.25">
      <c r="A71" s="32"/>
      <c r="B71" s="42" t="s">
        <v>127</v>
      </c>
      <c r="C71" s="43"/>
      <c r="D71" s="44">
        <f>D72+D73+D74</f>
        <v>0</v>
      </c>
      <c r="E71" s="44">
        <f t="shared" ref="E71:I71" si="11">E72+E73+E74</f>
        <v>0</v>
      </c>
      <c r="F71" s="44">
        <f t="shared" si="11"/>
        <v>0</v>
      </c>
      <c r="G71" s="44">
        <f t="shared" si="11"/>
        <v>0</v>
      </c>
      <c r="H71" s="45">
        <f t="shared" si="11"/>
        <v>0</v>
      </c>
      <c r="I71" s="44">
        <f t="shared" si="11"/>
        <v>0</v>
      </c>
    </row>
    <row r="72" spans="1:9" ht="15" x14ac:dyDescent="0.25">
      <c r="A72" s="1"/>
      <c r="B72" s="38" t="s">
        <v>128</v>
      </c>
      <c r="C72" s="39" t="s">
        <v>129</v>
      </c>
      <c r="D72" s="40"/>
      <c r="E72" s="41"/>
      <c r="F72" s="41"/>
      <c r="G72" s="41"/>
      <c r="H72" s="41">
        <v>0</v>
      </c>
      <c r="I72" s="44">
        <f t="shared" si="4"/>
        <v>0</v>
      </c>
    </row>
    <row r="73" spans="1:9" ht="15" x14ac:dyDescent="0.25">
      <c r="A73" s="1"/>
      <c r="B73" s="38" t="s">
        <v>130</v>
      </c>
      <c r="C73" s="39" t="s">
        <v>131</v>
      </c>
      <c r="D73" s="40"/>
      <c r="E73" s="41"/>
      <c r="F73" s="41"/>
      <c r="G73" s="41"/>
      <c r="H73" s="41">
        <v>0</v>
      </c>
      <c r="I73" s="44">
        <f t="shared" si="4"/>
        <v>0</v>
      </c>
    </row>
    <row r="74" spans="1:9" ht="15" x14ac:dyDescent="0.25">
      <c r="A74" s="1"/>
      <c r="B74" s="38" t="s">
        <v>132</v>
      </c>
      <c r="C74" s="39" t="s">
        <v>133</v>
      </c>
      <c r="D74" s="40"/>
      <c r="E74" s="41"/>
      <c r="F74" s="41"/>
      <c r="G74" s="41"/>
      <c r="H74" s="41">
        <v>0</v>
      </c>
      <c r="I74" s="44">
        <f t="shared" si="4"/>
        <v>0</v>
      </c>
    </row>
    <row r="75" spans="1:9" ht="15" x14ac:dyDescent="0.25">
      <c r="A75" s="32"/>
      <c r="B75" s="42" t="s">
        <v>134</v>
      </c>
      <c r="C75" s="43"/>
      <c r="D75" s="44">
        <f>D76+D77+D78+D79+D80+D81+D82</f>
        <v>0</v>
      </c>
      <c r="E75" s="45"/>
      <c r="F75" s="41"/>
      <c r="G75" s="45"/>
      <c r="H75" s="45">
        <v>0</v>
      </c>
      <c r="I75" s="44">
        <f t="shared" si="4"/>
        <v>0</v>
      </c>
    </row>
    <row r="76" spans="1:9" ht="15" x14ac:dyDescent="0.25">
      <c r="A76" s="1"/>
      <c r="B76" s="38" t="s">
        <v>135</v>
      </c>
      <c r="C76" s="39" t="s">
        <v>136</v>
      </c>
      <c r="D76" s="40"/>
      <c r="E76" s="41"/>
      <c r="F76" s="41"/>
      <c r="G76" s="41"/>
      <c r="H76" s="41">
        <v>0</v>
      </c>
      <c r="I76" s="44">
        <f t="shared" si="4"/>
        <v>0</v>
      </c>
    </row>
    <row r="77" spans="1:9" ht="15" x14ac:dyDescent="0.25">
      <c r="A77" s="1"/>
      <c r="B77" s="38" t="s">
        <v>137</v>
      </c>
      <c r="C77" s="39" t="s">
        <v>138</v>
      </c>
      <c r="D77" s="40"/>
      <c r="E77" s="41"/>
      <c r="F77" s="41"/>
      <c r="G77" s="41"/>
      <c r="H77" s="41">
        <v>0</v>
      </c>
      <c r="I77" s="44">
        <f t="shared" si="4"/>
        <v>0</v>
      </c>
    </row>
    <row r="78" spans="1:9" ht="15" x14ac:dyDescent="0.25">
      <c r="A78" s="1"/>
      <c r="B78" s="38" t="s">
        <v>139</v>
      </c>
      <c r="C78" s="39" t="s">
        <v>140</v>
      </c>
      <c r="D78" s="40"/>
      <c r="E78" s="41"/>
      <c r="F78" s="41"/>
      <c r="G78" s="41"/>
      <c r="H78" s="41">
        <v>0</v>
      </c>
      <c r="I78" s="44">
        <f t="shared" si="4"/>
        <v>0</v>
      </c>
    </row>
    <row r="79" spans="1:9" ht="15" x14ac:dyDescent="0.25">
      <c r="A79" s="1"/>
      <c r="B79" s="38" t="s">
        <v>141</v>
      </c>
      <c r="C79" s="39" t="s">
        <v>142</v>
      </c>
      <c r="D79" s="40"/>
      <c r="E79" s="41"/>
      <c r="F79" s="41"/>
      <c r="G79" s="41"/>
      <c r="H79" s="41">
        <v>0</v>
      </c>
      <c r="I79" s="44">
        <f t="shared" si="4"/>
        <v>0</v>
      </c>
    </row>
    <row r="80" spans="1:9" ht="15" x14ac:dyDescent="0.25">
      <c r="A80" s="1"/>
      <c r="B80" s="38" t="s">
        <v>143</v>
      </c>
      <c r="C80" s="39" t="s">
        <v>144</v>
      </c>
      <c r="D80" s="40"/>
      <c r="E80" s="41"/>
      <c r="F80" s="41"/>
      <c r="G80" s="41"/>
      <c r="H80" s="41">
        <v>0</v>
      </c>
      <c r="I80" s="44">
        <f t="shared" si="4"/>
        <v>0</v>
      </c>
    </row>
    <row r="81" spans="1:11" ht="15" x14ac:dyDescent="0.25">
      <c r="A81" s="1"/>
      <c r="B81" s="38" t="s">
        <v>145</v>
      </c>
      <c r="C81" s="39" t="s">
        <v>146</v>
      </c>
      <c r="D81" s="40"/>
      <c r="E81" s="41"/>
      <c r="F81" s="41"/>
      <c r="G81" s="41"/>
      <c r="H81" s="41">
        <v>0</v>
      </c>
      <c r="I81" s="44">
        <f t="shared" si="4"/>
        <v>0</v>
      </c>
    </row>
    <row r="82" spans="1:11" ht="15" x14ac:dyDescent="0.25">
      <c r="A82" s="1"/>
      <c r="B82" s="50" t="s">
        <v>147</v>
      </c>
      <c r="C82" s="51" t="s">
        <v>148</v>
      </c>
      <c r="D82" s="40"/>
      <c r="E82" s="41"/>
      <c r="F82" s="41"/>
      <c r="G82" s="52"/>
      <c r="H82" s="41">
        <v>0</v>
      </c>
      <c r="I82" s="53">
        <f t="shared" si="4"/>
        <v>0</v>
      </c>
    </row>
    <row r="83" spans="1:11" ht="15" x14ac:dyDescent="0.25">
      <c r="A83" s="1"/>
      <c r="B83" s="28" t="s">
        <v>149</v>
      </c>
      <c r="C83" s="29"/>
      <c r="D83" s="30">
        <f>D84+D92+D102+D112+D126</f>
        <v>0</v>
      </c>
      <c r="E83" s="30">
        <f>E84+E92+E102+E122</f>
        <v>18362248.02</v>
      </c>
      <c r="F83" s="30">
        <f>F84+F92+F102+F122</f>
        <v>18362248.02</v>
      </c>
      <c r="G83" s="54">
        <f t="shared" ref="G83" si="12">G84+G92+G102</f>
        <v>16703517.320000002</v>
      </c>
      <c r="H83" s="30">
        <f>H84+H92+H102</f>
        <v>16399540.510000002</v>
      </c>
      <c r="I83" s="55">
        <f>F83-G83</f>
        <v>1658730.6999999974</v>
      </c>
    </row>
    <row r="84" spans="1:11" ht="15" x14ac:dyDescent="0.25">
      <c r="A84" s="32"/>
      <c r="B84" s="33" t="s">
        <v>14</v>
      </c>
      <c r="C84" s="56"/>
      <c r="D84" s="35"/>
      <c r="E84" s="36"/>
      <c r="F84" s="37"/>
      <c r="G84" s="57"/>
      <c r="H84" s="36">
        <v>0</v>
      </c>
      <c r="I84" s="55">
        <f t="shared" ref="I84:I147" si="13">F84-G84</f>
        <v>0</v>
      </c>
    </row>
    <row r="85" spans="1:11" ht="15" x14ac:dyDescent="0.25">
      <c r="A85" s="1"/>
      <c r="B85" s="38" t="s">
        <v>15</v>
      </c>
      <c r="C85" s="58" t="s">
        <v>16</v>
      </c>
      <c r="D85" s="40"/>
      <c r="E85" s="41"/>
      <c r="F85" s="40"/>
      <c r="G85" s="59"/>
      <c r="H85" s="41">
        <v>0</v>
      </c>
      <c r="I85" s="60">
        <f t="shared" si="13"/>
        <v>0</v>
      </c>
    </row>
    <row r="86" spans="1:11" ht="15" x14ac:dyDescent="0.25">
      <c r="A86" s="1"/>
      <c r="B86" s="38" t="s">
        <v>17</v>
      </c>
      <c r="C86" s="58" t="s">
        <v>18</v>
      </c>
      <c r="D86" s="40"/>
      <c r="E86" s="41"/>
      <c r="F86" s="40"/>
      <c r="G86" s="59"/>
      <c r="H86" s="41">
        <v>0</v>
      </c>
      <c r="I86" s="60">
        <f t="shared" si="13"/>
        <v>0</v>
      </c>
    </row>
    <row r="87" spans="1:11" ht="15" x14ac:dyDescent="0.25">
      <c r="A87" s="1"/>
      <c r="B87" s="38" t="s">
        <v>19</v>
      </c>
      <c r="C87" s="58" t="s">
        <v>20</v>
      </c>
      <c r="D87" s="40"/>
      <c r="E87" s="41"/>
      <c r="F87" s="40"/>
      <c r="G87" s="59"/>
      <c r="H87" s="41">
        <v>0</v>
      </c>
      <c r="I87" s="60">
        <f t="shared" si="13"/>
        <v>0</v>
      </c>
    </row>
    <row r="88" spans="1:11" ht="15" x14ac:dyDescent="0.25">
      <c r="A88" s="1"/>
      <c r="B88" s="38" t="s">
        <v>21</v>
      </c>
      <c r="C88" s="58" t="s">
        <v>22</v>
      </c>
      <c r="D88" s="40"/>
      <c r="E88" s="41"/>
      <c r="F88" s="40"/>
      <c r="G88" s="59"/>
      <c r="H88" s="41">
        <v>0</v>
      </c>
      <c r="I88" s="60">
        <f t="shared" si="13"/>
        <v>0</v>
      </c>
    </row>
    <row r="89" spans="1:11" ht="15" x14ac:dyDescent="0.25">
      <c r="A89" s="1"/>
      <c r="B89" s="38" t="s">
        <v>23</v>
      </c>
      <c r="C89" s="58" t="s">
        <v>24</v>
      </c>
      <c r="D89" s="40"/>
      <c r="E89" s="41"/>
      <c r="F89" s="40"/>
      <c r="G89" s="59"/>
      <c r="H89" s="41">
        <v>0</v>
      </c>
      <c r="I89" s="60">
        <f t="shared" si="13"/>
        <v>0</v>
      </c>
    </row>
    <row r="90" spans="1:11" ht="15" x14ac:dyDescent="0.25">
      <c r="A90" s="1"/>
      <c r="B90" s="38" t="s">
        <v>25</v>
      </c>
      <c r="C90" s="58" t="s">
        <v>26</v>
      </c>
      <c r="D90" s="40"/>
      <c r="E90" s="41"/>
      <c r="F90" s="40"/>
      <c r="G90" s="59"/>
      <c r="H90" s="41">
        <v>0</v>
      </c>
      <c r="I90" s="60">
        <f t="shared" si="13"/>
        <v>0</v>
      </c>
    </row>
    <row r="91" spans="1:11" ht="15" x14ac:dyDescent="0.25">
      <c r="A91" s="1"/>
      <c r="B91" s="38" t="s">
        <v>27</v>
      </c>
      <c r="C91" s="58" t="s">
        <v>28</v>
      </c>
      <c r="D91" s="40"/>
      <c r="E91" s="41"/>
      <c r="F91" s="40"/>
      <c r="G91" s="59"/>
      <c r="H91" s="41">
        <v>0</v>
      </c>
      <c r="I91" s="60">
        <f t="shared" si="13"/>
        <v>0</v>
      </c>
    </row>
    <row r="92" spans="1:11" ht="15" x14ac:dyDescent="0.25">
      <c r="A92" s="32"/>
      <c r="B92" s="42" t="s">
        <v>29</v>
      </c>
      <c r="C92" s="61"/>
      <c r="D92" s="45">
        <f>D93+D94+D95+D96+D97+D98+D99+D100+D101</f>
        <v>0</v>
      </c>
      <c r="E92" s="45">
        <f>E93+E94+E95+E96+E97+E98+E99+E100+E101</f>
        <v>602633</v>
      </c>
      <c r="F92" s="45">
        <f>F93+F94+F95+F96+F97+F98+F99+F100+F101</f>
        <v>602633</v>
      </c>
      <c r="G92" s="45">
        <f>G93+G94+G95+G96+G97+G98+G99+G100+G101</f>
        <v>144027.49</v>
      </c>
      <c r="H92" s="41">
        <f>H93+H94+H95+H96+H97+H98+H99+H100+H101</f>
        <v>144027.49</v>
      </c>
      <c r="I92" s="60">
        <f t="shared" si="13"/>
        <v>458605.51</v>
      </c>
    </row>
    <row r="93" spans="1:11" ht="15" x14ac:dyDescent="0.25">
      <c r="A93" s="1"/>
      <c r="B93" s="38" t="s">
        <v>30</v>
      </c>
      <c r="C93" s="58" t="s">
        <v>31</v>
      </c>
      <c r="D93" s="40">
        <v>0</v>
      </c>
      <c r="E93" s="41">
        <f>195283+67900+49450</f>
        <v>312633</v>
      </c>
      <c r="F93" s="40">
        <f>D93+E93</f>
        <v>312633</v>
      </c>
      <c r="G93" s="40">
        <f>192946.62-150864.04</f>
        <v>42082.579999999987</v>
      </c>
      <c r="H93" s="41">
        <v>42082.579999999987</v>
      </c>
      <c r="I93" s="60">
        <f t="shared" si="13"/>
        <v>270550.42000000004</v>
      </c>
    </row>
    <row r="94" spans="1:11" ht="15" x14ac:dyDescent="0.25">
      <c r="A94" s="1"/>
      <c r="B94" s="38" t="s">
        <v>32</v>
      </c>
      <c r="C94" s="58" t="s">
        <v>33</v>
      </c>
      <c r="D94">
        <v>0</v>
      </c>
      <c r="E94" s="41">
        <v>0</v>
      </c>
      <c r="F94" s="40">
        <v>0</v>
      </c>
      <c r="G94" s="59">
        <f>0</f>
        <v>0</v>
      </c>
      <c r="H94" s="41">
        <v>0</v>
      </c>
      <c r="I94" s="60">
        <f t="shared" si="13"/>
        <v>0</v>
      </c>
    </row>
    <row r="95" spans="1:11" ht="15" x14ac:dyDescent="0.25">
      <c r="A95" s="1"/>
      <c r="B95" s="38" t="s">
        <v>34</v>
      </c>
      <c r="C95" s="58" t="s">
        <v>35</v>
      </c>
      <c r="D95" s="40"/>
      <c r="E95" s="41">
        <v>0</v>
      </c>
      <c r="F95" s="40">
        <v>0</v>
      </c>
      <c r="G95" s="59">
        <v>0</v>
      </c>
      <c r="H95" s="41">
        <v>0</v>
      </c>
      <c r="I95" s="60">
        <f t="shared" si="13"/>
        <v>0</v>
      </c>
    </row>
    <row r="96" spans="1:11" ht="15" x14ac:dyDescent="0.25">
      <c r="A96" s="1"/>
      <c r="B96" s="38" t="s">
        <v>36</v>
      </c>
      <c r="C96" s="58" t="s">
        <v>37</v>
      </c>
      <c r="D96" s="40"/>
      <c r="E96" s="41">
        <v>0</v>
      </c>
      <c r="F96" s="40">
        <v>0</v>
      </c>
      <c r="G96" s="59">
        <v>0</v>
      </c>
      <c r="H96" s="41">
        <v>0</v>
      </c>
      <c r="I96" s="60">
        <f t="shared" si="13"/>
        <v>0</v>
      </c>
      <c r="K96">
        <f>5912076.83-5890131.92</f>
        <v>21944.910000000149</v>
      </c>
    </row>
    <row r="97" spans="1:9" ht="15" x14ac:dyDescent="0.25">
      <c r="A97" s="1"/>
      <c r="B97" s="38" t="s">
        <v>38</v>
      </c>
      <c r="C97" s="58" t="s">
        <v>39</v>
      </c>
      <c r="D97" s="40"/>
      <c r="E97" s="41">
        <v>0</v>
      </c>
      <c r="F97" s="40">
        <v>0</v>
      </c>
      <c r="G97" s="59">
        <v>0</v>
      </c>
      <c r="H97" s="41">
        <v>0</v>
      </c>
      <c r="I97" s="60">
        <f t="shared" si="13"/>
        <v>0</v>
      </c>
    </row>
    <row r="98" spans="1:9" ht="15" x14ac:dyDescent="0.25">
      <c r="A98" s="1"/>
      <c r="B98" s="38" t="s">
        <v>40</v>
      </c>
      <c r="C98" s="58" t="s">
        <v>41</v>
      </c>
      <c r="D98" s="40">
        <v>0</v>
      </c>
      <c r="E98" s="41">
        <f>290000</f>
        <v>290000</v>
      </c>
      <c r="F98" s="40">
        <v>290000</v>
      </c>
      <c r="G98" s="59">
        <f>155271.16-75271.16</f>
        <v>80000</v>
      </c>
      <c r="H98" s="41">
        <v>80000</v>
      </c>
      <c r="I98" s="60">
        <f t="shared" si="13"/>
        <v>210000</v>
      </c>
    </row>
    <row r="99" spans="1:9" ht="15" x14ac:dyDescent="0.25">
      <c r="A99" s="1"/>
      <c r="B99" s="38" t="s">
        <v>42</v>
      </c>
      <c r="C99" s="58" t="s">
        <v>43</v>
      </c>
      <c r="D99" s="40"/>
      <c r="E99" s="41">
        <v>0</v>
      </c>
      <c r="F99" s="40">
        <f t="shared" ref="F99:F110" si="14">D99+E99</f>
        <v>0</v>
      </c>
      <c r="G99" s="40">
        <v>21944.91</v>
      </c>
      <c r="H99" s="41">
        <v>21944.91</v>
      </c>
      <c r="I99" s="60">
        <f t="shared" si="13"/>
        <v>-21944.91</v>
      </c>
    </row>
    <row r="100" spans="1:9" ht="15" x14ac:dyDescent="0.25">
      <c r="A100" s="1"/>
      <c r="B100" s="38" t="s">
        <v>44</v>
      </c>
      <c r="C100" s="58" t="s">
        <v>45</v>
      </c>
      <c r="D100" s="40"/>
      <c r="E100" s="41">
        <v>0</v>
      </c>
      <c r="F100" s="40">
        <f t="shared" si="14"/>
        <v>0</v>
      </c>
      <c r="G100" s="40">
        <v>0</v>
      </c>
      <c r="H100" s="41">
        <v>0</v>
      </c>
      <c r="I100" s="60">
        <f t="shared" si="13"/>
        <v>0</v>
      </c>
    </row>
    <row r="101" spans="1:9" ht="15" x14ac:dyDescent="0.25">
      <c r="A101" s="1"/>
      <c r="B101" s="38" t="s">
        <v>46</v>
      </c>
      <c r="C101" s="58" t="s">
        <v>47</v>
      </c>
      <c r="D101" s="40">
        <v>0</v>
      </c>
      <c r="E101" s="41">
        <v>0</v>
      </c>
      <c r="F101" s="40">
        <f t="shared" si="14"/>
        <v>0</v>
      </c>
      <c r="G101" s="40">
        <v>0</v>
      </c>
      <c r="H101" s="41">
        <v>0</v>
      </c>
      <c r="I101" s="60">
        <f t="shared" si="13"/>
        <v>0</v>
      </c>
    </row>
    <row r="102" spans="1:9" ht="15" x14ac:dyDescent="0.25">
      <c r="A102" s="32"/>
      <c r="B102" s="42" t="s">
        <v>48</v>
      </c>
      <c r="C102" s="61"/>
      <c r="D102" s="45">
        <f>D103+D104+D105+D106+D107+D108+D109+D110+D111</f>
        <v>0</v>
      </c>
      <c r="E102" s="45">
        <f>E103+E104+E105+E106+E107+E108+E109+E110+E111</f>
        <v>16657615.02</v>
      </c>
      <c r="F102" s="44">
        <f>D102+E102</f>
        <v>16657615.02</v>
      </c>
      <c r="G102" s="45">
        <f>G103+G104+G105+G106+G107+G108+G109+G110+G111+G112</f>
        <v>16559489.830000002</v>
      </c>
      <c r="H102" s="45">
        <f>H103+H104+H105+H106+H107+H108+H109+H110+H111+H112</f>
        <v>16255513.020000001</v>
      </c>
      <c r="I102" s="60">
        <f t="shared" si="13"/>
        <v>98125.189999997616</v>
      </c>
    </row>
    <row r="103" spans="1:9" ht="15" x14ac:dyDescent="0.25">
      <c r="A103" s="1"/>
      <c r="B103" s="38" t="s">
        <v>49</v>
      </c>
      <c r="C103" s="58" t="s">
        <v>50</v>
      </c>
      <c r="D103" s="40">
        <v>0</v>
      </c>
      <c r="E103" s="41">
        <v>0</v>
      </c>
      <c r="F103" s="40">
        <f t="shared" si="14"/>
        <v>0</v>
      </c>
      <c r="G103" s="40">
        <v>170810.33</v>
      </c>
      <c r="H103" s="41">
        <v>170810.33</v>
      </c>
      <c r="I103" s="60">
        <f t="shared" si="13"/>
        <v>-170810.33</v>
      </c>
    </row>
    <row r="104" spans="1:9" ht="15" x14ac:dyDescent="0.25">
      <c r="A104" s="1"/>
      <c r="B104" s="38" t="s">
        <v>51</v>
      </c>
      <c r="C104" s="58" t="s">
        <v>52</v>
      </c>
      <c r="D104" s="40">
        <v>0</v>
      </c>
      <c r="E104" s="41">
        <v>145562.32</v>
      </c>
      <c r="F104" s="40">
        <f t="shared" si="14"/>
        <v>145562.32</v>
      </c>
      <c r="G104" s="40">
        <v>37388.300000000003</v>
      </c>
      <c r="H104" s="41">
        <v>37388.300000000003</v>
      </c>
      <c r="I104" s="60">
        <f t="shared" si="13"/>
        <v>108174.02</v>
      </c>
    </row>
    <row r="105" spans="1:9" ht="15" x14ac:dyDescent="0.25">
      <c r="A105" s="1"/>
      <c r="B105" s="38" t="s">
        <v>53</v>
      </c>
      <c r="C105" s="58" t="s">
        <v>54</v>
      </c>
      <c r="D105" s="40">
        <v>0</v>
      </c>
      <c r="E105" s="41">
        <f>14467812.99+1233207.71</f>
        <v>15701020.699999999</v>
      </c>
      <c r="F105" s="40">
        <f>D105+E105</f>
        <v>15701020.699999999</v>
      </c>
      <c r="G105" s="40">
        <v>14745152.32</v>
      </c>
      <c r="H105" s="41">
        <v>14745152.32</v>
      </c>
      <c r="I105" s="60">
        <f t="shared" si="13"/>
        <v>955868.37999999896</v>
      </c>
    </row>
    <row r="106" spans="1:9" ht="15" x14ac:dyDescent="0.25">
      <c r="A106" s="1"/>
      <c r="B106" s="38" t="s">
        <v>55</v>
      </c>
      <c r="C106" s="58" t="s">
        <v>56</v>
      </c>
      <c r="D106" s="40">
        <v>0</v>
      </c>
      <c r="E106" s="41">
        <v>0</v>
      </c>
      <c r="F106" s="40">
        <f t="shared" si="14"/>
        <v>0</v>
      </c>
      <c r="G106" s="40">
        <v>143646.89000000001</v>
      </c>
      <c r="H106" s="41">
        <v>143646.89000000001</v>
      </c>
      <c r="I106" s="60">
        <f t="shared" si="13"/>
        <v>-143646.89000000001</v>
      </c>
    </row>
    <row r="107" spans="1:9" ht="15" x14ac:dyDescent="0.25">
      <c r="A107" s="1"/>
      <c r="B107" s="38" t="s">
        <v>57</v>
      </c>
      <c r="C107" s="58" t="s">
        <v>58</v>
      </c>
      <c r="D107" s="40">
        <v>0</v>
      </c>
      <c r="E107" s="41">
        <v>0</v>
      </c>
      <c r="F107" s="40">
        <f t="shared" si="14"/>
        <v>0</v>
      </c>
      <c r="G107" s="40">
        <v>119122.5</v>
      </c>
      <c r="H107" s="41">
        <v>119122.5</v>
      </c>
      <c r="I107" s="60">
        <f t="shared" si="13"/>
        <v>-119122.5</v>
      </c>
    </row>
    <row r="108" spans="1:9" ht="15" x14ac:dyDescent="0.25">
      <c r="A108" s="1"/>
      <c r="B108" s="38" t="s">
        <v>59</v>
      </c>
      <c r="C108" s="58" t="s">
        <v>60</v>
      </c>
      <c r="D108" s="40">
        <v>0</v>
      </c>
      <c r="E108" s="41">
        <v>0</v>
      </c>
      <c r="F108" s="40">
        <f t="shared" si="14"/>
        <v>0</v>
      </c>
      <c r="G108" s="40">
        <v>93088.53</v>
      </c>
      <c r="H108" s="41">
        <v>93088.53</v>
      </c>
      <c r="I108" s="60">
        <f t="shared" si="13"/>
        <v>-93088.53</v>
      </c>
    </row>
    <row r="109" spans="1:9" ht="15" x14ac:dyDescent="0.25">
      <c r="A109" s="1"/>
      <c r="B109" s="38" t="s">
        <v>61</v>
      </c>
      <c r="C109" s="58" t="s">
        <v>62</v>
      </c>
      <c r="D109" s="40">
        <v>0</v>
      </c>
      <c r="E109" s="41">
        <v>425400</v>
      </c>
      <c r="F109" s="40">
        <f>D109+E109</f>
        <v>425400</v>
      </c>
      <c r="G109" s="40">
        <v>494885.3</v>
      </c>
      <c r="H109" s="41">
        <v>494885.3</v>
      </c>
      <c r="I109" s="60">
        <f t="shared" si="13"/>
        <v>-69485.299999999988</v>
      </c>
    </row>
    <row r="110" spans="1:9" ht="15" x14ac:dyDescent="0.25">
      <c r="A110" s="1"/>
      <c r="B110" s="38" t="s">
        <v>63</v>
      </c>
      <c r="C110" s="58" t="s">
        <v>64</v>
      </c>
      <c r="D110" s="40">
        <v>0</v>
      </c>
      <c r="E110" s="41">
        <v>0</v>
      </c>
      <c r="F110" s="40">
        <f t="shared" si="14"/>
        <v>0</v>
      </c>
      <c r="G110" s="40">
        <v>451418.85</v>
      </c>
      <c r="H110" s="41">
        <v>451418.85</v>
      </c>
      <c r="I110" s="60">
        <f t="shared" si="13"/>
        <v>-451418.85</v>
      </c>
    </row>
    <row r="111" spans="1:9" ht="15" x14ac:dyDescent="0.25">
      <c r="A111" s="1"/>
      <c r="B111" s="38" t="s">
        <v>65</v>
      </c>
      <c r="C111" s="58" t="s">
        <v>66</v>
      </c>
      <c r="D111" s="40">
        <v>0</v>
      </c>
      <c r="E111" s="41">
        <v>385632</v>
      </c>
      <c r="F111" s="40">
        <f>D111+E111</f>
        <v>385632</v>
      </c>
      <c r="G111" s="40">
        <v>303976.81</v>
      </c>
      <c r="H111" s="41">
        <v>0</v>
      </c>
      <c r="I111" s="60">
        <f t="shared" si="13"/>
        <v>81655.19</v>
      </c>
    </row>
    <row r="112" spans="1:9" ht="15" x14ac:dyDescent="0.25">
      <c r="A112" s="32"/>
      <c r="B112" s="42" t="s">
        <v>67</v>
      </c>
      <c r="C112" s="61"/>
      <c r="D112" s="45">
        <f>D113+D114+D115+D116+D117+D118+D119+D120+D121+D121</f>
        <v>0</v>
      </c>
      <c r="E112" s="45">
        <f>E113+E114+E115+E116+E117+E118+E119+E120+E121+E121</f>
        <v>0</v>
      </c>
      <c r="F112" s="45">
        <f t="shared" ref="F112:I112" si="15">F113+F114+F115+F116+F117+F118+F119+F120+F121+F121</f>
        <v>0</v>
      </c>
      <c r="G112" s="45">
        <f t="shared" si="15"/>
        <v>0</v>
      </c>
      <c r="H112" s="45">
        <f t="shared" si="15"/>
        <v>0</v>
      </c>
      <c r="I112" s="45">
        <f t="shared" si="15"/>
        <v>0</v>
      </c>
    </row>
    <row r="113" spans="1:9" ht="15" x14ac:dyDescent="0.25">
      <c r="A113" s="1"/>
      <c r="B113" s="38" t="s">
        <v>68</v>
      </c>
      <c r="C113" s="58" t="s">
        <v>69</v>
      </c>
      <c r="D113" s="40"/>
      <c r="E113" s="41"/>
      <c r="F113" s="40"/>
      <c r="G113" s="59"/>
      <c r="H113" s="41">
        <v>0</v>
      </c>
      <c r="I113" s="60">
        <f t="shared" si="13"/>
        <v>0</v>
      </c>
    </row>
    <row r="114" spans="1:9" ht="15" x14ac:dyDescent="0.25">
      <c r="A114" s="1"/>
      <c r="B114" s="38" t="s">
        <v>70</v>
      </c>
      <c r="C114" s="58" t="s">
        <v>71</v>
      </c>
      <c r="D114" s="40"/>
      <c r="E114" s="41"/>
      <c r="F114" s="40"/>
      <c r="G114" s="59"/>
      <c r="H114" s="41">
        <v>0</v>
      </c>
      <c r="I114" s="60">
        <f t="shared" si="13"/>
        <v>0</v>
      </c>
    </row>
    <row r="115" spans="1:9" ht="15" x14ac:dyDescent="0.25">
      <c r="A115" s="1"/>
      <c r="B115" s="38" t="s">
        <v>72</v>
      </c>
      <c r="C115" s="58" t="s">
        <v>73</v>
      </c>
      <c r="D115" s="40"/>
      <c r="E115" s="41"/>
      <c r="F115" s="40"/>
      <c r="G115" s="59"/>
      <c r="H115" s="41">
        <v>0</v>
      </c>
      <c r="I115" s="60">
        <f t="shared" si="13"/>
        <v>0</v>
      </c>
    </row>
    <row r="116" spans="1:9" ht="15" x14ac:dyDescent="0.25">
      <c r="A116" s="1"/>
      <c r="B116" s="38" t="s">
        <v>74</v>
      </c>
      <c r="C116" s="58" t="s">
        <v>75</v>
      </c>
      <c r="D116" s="40"/>
      <c r="E116" s="41"/>
      <c r="F116" s="40"/>
      <c r="G116" s="59"/>
      <c r="H116" s="41">
        <v>0</v>
      </c>
      <c r="I116" s="60">
        <f t="shared" si="13"/>
        <v>0</v>
      </c>
    </row>
    <row r="117" spans="1:9" ht="15" x14ac:dyDescent="0.25">
      <c r="A117" s="1"/>
      <c r="B117" s="38" t="s">
        <v>76</v>
      </c>
      <c r="C117" s="58" t="s">
        <v>77</v>
      </c>
      <c r="D117" s="40"/>
      <c r="E117" s="41"/>
      <c r="F117" s="40"/>
      <c r="G117" s="59"/>
      <c r="H117" s="41">
        <v>0</v>
      </c>
      <c r="I117" s="60">
        <f t="shared" si="13"/>
        <v>0</v>
      </c>
    </row>
    <row r="118" spans="1:9" ht="15" x14ac:dyDescent="0.25">
      <c r="A118" s="1"/>
      <c r="B118" s="38" t="s">
        <v>78</v>
      </c>
      <c r="C118" s="58" t="s">
        <v>79</v>
      </c>
      <c r="D118" s="40"/>
      <c r="E118" s="41"/>
      <c r="F118" s="40"/>
      <c r="G118" s="59"/>
      <c r="H118" s="41">
        <v>0</v>
      </c>
      <c r="I118" s="60">
        <f t="shared" si="13"/>
        <v>0</v>
      </c>
    </row>
    <row r="119" spans="1:9" ht="15" x14ac:dyDescent="0.25">
      <c r="A119" s="1"/>
      <c r="B119" s="38" t="s">
        <v>80</v>
      </c>
      <c r="C119" s="58" t="s">
        <v>81</v>
      </c>
      <c r="D119" s="40"/>
      <c r="E119" s="41"/>
      <c r="F119" s="40"/>
      <c r="G119" s="59"/>
      <c r="H119" s="41">
        <v>0</v>
      </c>
      <c r="I119" s="60">
        <f t="shared" si="13"/>
        <v>0</v>
      </c>
    </row>
    <row r="120" spans="1:9" ht="15" x14ac:dyDescent="0.25">
      <c r="A120" s="1"/>
      <c r="B120" s="38" t="s">
        <v>82</v>
      </c>
      <c r="C120" s="58" t="s">
        <v>83</v>
      </c>
      <c r="D120" s="40"/>
      <c r="E120" s="41"/>
      <c r="F120" s="40"/>
      <c r="G120" s="59"/>
      <c r="H120" s="41">
        <v>0</v>
      </c>
      <c r="I120" s="60">
        <f t="shared" si="13"/>
        <v>0</v>
      </c>
    </row>
    <row r="121" spans="1:9" ht="15" x14ac:dyDescent="0.25">
      <c r="A121" s="1"/>
      <c r="B121" s="38" t="s">
        <v>84</v>
      </c>
      <c r="C121" s="58" t="s">
        <v>85</v>
      </c>
      <c r="D121" s="40"/>
      <c r="E121" s="41"/>
      <c r="F121" s="40"/>
      <c r="G121" s="59"/>
      <c r="H121" s="41">
        <v>0</v>
      </c>
      <c r="I121" s="60">
        <f t="shared" si="13"/>
        <v>0</v>
      </c>
    </row>
    <row r="122" spans="1:9" ht="15" x14ac:dyDescent="0.25">
      <c r="A122" s="32"/>
      <c r="B122" s="42" t="s">
        <v>86</v>
      </c>
      <c r="C122" s="61"/>
      <c r="D122" s="44"/>
      <c r="E122" s="45">
        <f>E123+E124+E125+E126+E127+E128+E129+E130+E131</f>
        <v>1102000</v>
      </c>
      <c r="F122" s="44">
        <f>D122+E122</f>
        <v>1102000</v>
      </c>
      <c r="G122" s="62">
        <v>1102000</v>
      </c>
      <c r="H122" s="45">
        <v>1102000</v>
      </c>
      <c r="I122" s="60">
        <f t="shared" si="13"/>
        <v>0</v>
      </c>
    </row>
    <row r="123" spans="1:9" ht="15" x14ac:dyDescent="0.25">
      <c r="A123" s="1"/>
      <c r="B123" s="38" t="s">
        <v>87</v>
      </c>
      <c r="C123" s="58" t="s">
        <v>88</v>
      </c>
      <c r="D123" s="40"/>
      <c r="E123" s="41"/>
      <c r="F123" s="40"/>
      <c r="G123" s="59"/>
      <c r="H123" s="41">
        <v>0</v>
      </c>
      <c r="I123" s="60">
        <f t="shared" si="13"/>
        <v>0</v>
      </c>
    </row>
    <row r="124" spans="1:9" ht="15" x14ac:dyDescent="0.25">
      <c r="A124" s="1"/>
      <c r="B124" s="38" t="s">
        <v>89</v>
      </c>
      <c r="C124" s="58" t="s">
        <v>90</v>
      </c>
      <c r="D124" s="40"/>
      <c r="E124" s="41"/>
      <c r="F124" s="40"/>
      <c r="G124" s="59"/>
      <c r="H124" s="41">
        <v>0</v>
      </c>
      <c r="I124" s="60">
        <f t="shared" si="13"/>
        <v>0</v>
      </c>
    </row>
    <row r="125" spans="1:9" ht="15" x14ac:dyDescent="0.25">
      <c r="A125" s="1"/>
      <c r="B125" s="38" t="s">
        <v>91</v>
      </c>
      <c r="C125" s="63" t="s">
        <v>92</v>
      </c>
      <c r="D125" s="40"/>
      <c r="E125" s="41"/>
      <c r="F125" s="40"/>
      <c r="G125" s="59"/>
      <c r="H125" s="41">
        <v>0</v>
      </c>
      <c r="I125" s="60">
        <f t="shared" si="13"/>
        <v>0</v>
      </c>
    </row>
    <row r="126" spans="1:9" ht="15" x14ac:dyDescent="0.25">
      <c r="A126" s="1"/>
      <c r="B126" s="38" t="s">
        <v>93</v>
      </c>
      <c r="C126" s="58" t="s">
        <v>94</v>
      </c>
      <c r="D126" s="40">
        <v>0</v>
      </c>
      <c r="E126" s="40">
        <v>1102000</v>
      </c>
      <c r="F126" s="40"/>
      <c r="G126" s="59"/>
      <c r="H126" s="41">
        <v>0</v>
      </c>
      <c r="I126" s="60">
        <f t="shared" si="13"/>
        <v>0</v>
      </c>
    </row>
    <row r="127" spans="1:9" ht="15" x14ac:dyDescent="0.25">
      <c r="A127" s="1"/>
      <c r="B127" s="38" t="s">
        <v>95</v>
      </c>
      <c r="C127" s="58" t="s">
        <v>96</v>
      </c>
      <c r="D127" s="40"/>
      <c r="E127" s="41"/>
      <c r="F127" s="40"/>
      <c r="G127" s="59"/>
      <c r="H127" s="41">
        <v>0</v>
      </c>
      <c r="I127" s="60">
        <f t="shared" si="13"/>
        <v>0</v>
      </c>
    </row>
    <row r="128" spans="1:9" ht="15" x14ac:dyDescent="0.25">
      <c r="A128" s="1"/>
      <c r="B128" s="38" t="s">
        <v>97</v>
      </c>
      <c r="C128" s="58" t="s">
        <v>98</v>
      </c>
      <c r="D128" s="40"/>
      <c r="E128" s="41"/>
      <c r="F128" s="40"/>
      <c r="G128" s="59"/>
      <c r="H128" s="41">
        <v>0</v>
      </c>
      <c r="I128" s="60">
        <f t="shared" si="13"/>
        <v>0</v>
      </c>
    </row>
    <row r="129" spans="1:9" ht="15" x14ac:dyDescent="0.25">
      <c r="A129" s="1"/>
      <c r="B129" s="38" t="s">
        <v>99</v>
      </c>
      <c r="C129" s="58" t="s">
        <v>100</v>
      </c>
      <c r="D129" s="40"/>
      <c r="E129" s="41"/>
      <c r="F129" s="40"/>
      <c r="G129" s="59"/>
      <c r="H129" s="41">
        <v>0</v>
      </c>
      <c r="I129" s="60">
        <f t="shared" si="13"/>
        <v>0</v>
      </c>
    </row>
    <row r="130" spans="1:9" ht="15" x14ac:dyDescent="0.25">
      <c r="A130" s="1"/>
      <c r="B130" s="38" t="s">
        <v>101</v>
      </c>
      <c r="C130" s="58" t="s">
        <v>102</v>
      </c>
      <c r="D130" s="40"/>
      <c r="E130" s="41"/>
      <c r="F130" s="40"/>
      <c r="G130" s="59"/>
      <c r="H130" s="41">
        <v>0</v>
      </c>
      <c r="I130" s="60">
        <f t="shared" si="13"/>
        <v>0</v>
      </c>
    </row>
    <row r="131" spans="1:9" ht="15" x14ac:dyDescent="0.25">
      <c r="A131" s="1"/>
      <c r="B131" s="38" t="s">
        <v>103</v>
      </c>
      <c r="C131" s="58" t="s">
        <v>104</v>
      </c>
      <c r="D131" s="40"/>
      <c r="E131" s="41"/>
      <c r="F131" s="40"/>
      <c r="G131" s="59"/>
      <c r="H131" s="41">
        <v>0</v>
      </c>
      <c r="I131" s="60">
        <f t="shared" si="13"/>
        <v>0</v>
      </c>
    </row>
    <row r="132" spans="1:9" ht="15" x14ac:dyDescent="0.25">
      <c r="A132" s="32"/>
      <c r="B132" s="42" t="s">
        <v>105</v>
      </c>
      <c r="C132" s="61"/>
      <c r="D132" s="44"/>
      <c r="E132" s="45"/>
      <c r="F132" s="44"/>
      <c r="G132" s="62"/>
      <c r="H132" s="45">
        <v>0</v>
      </c>
      <c r="I132" s="60">
        <f t="shared" si="13"/>
        <v>0</v>
      </c>
    </row>
    <row r="133" spans="1:9" ht="15" x14ac:dyDescent="0.25">
      <c r="A133" s="1"/>
      <c r="B133" s="38" t="s">
        <v>106</v>
      </c>
      <c r="C133" s="58" t="s">
        <v>107</v>
      </c>
      <c r="D133" s="40"/>
      <c r="E133" s="41"/>
      <c r="F133" s="40"/>
      <c r="G133" s="59"/>
      <c r="H133" s="41">
        <v>0</v>
      </c>
      <c r="I133" s="60">
        <f t="shared" si="13"/>
        <v>0</v>
      </c>
    </row>
    <row r="134" spans="1:9" ht="15" x14ac:dyDescent="0.25">
      <c r="A134" s="1"/>
      <c r="B134" s="38" t="s">
        <v>108</v>
      </c>
      <c r="C134" s="58" t="s">
        <v>109</v>
      </c>
      <c r="D134" s="40"/>
      <c r="E134" s="41"/>
      <c r="F134" s="40"/>
      <c r="G134" s="59"/>
      <c r="H134" s="41">
        <v>0</v>
      </c>
      <c r="I134" s="60">
        <f t="shared" si="13"/>
        <v>0</v>
      </c>
    </row>
    <row r="135" spans="1:9" ht="15" x14ac:dyDescent="0.25">
      <c r="A135" s="1"/>
      <c r="B135" s="38" t="s">
        <v>110</v>
      </c>
      <c r="C135" s="58" t="s">
        <v>111</v>
      </c>
      <c r="D135" s="40"/>
      <c r="E135" s="41"/>
      <c r="F135" s="40"/>
      <c r="G135" s="59"/>
      <c r="H135" s="41">
        <v>0</v>
      </c>
      <c r="I135" s="60">
        <f t="shared" si="13"/>
        <v>0</v>
      </c>
    </row>
    <row r="136" spans="1:9" ht="15" x14ac:dyDescent="0.25">
      <c r="A136" s="32"/>
      <c r="B136" s="42" t="s">
        <v>112</v>
      </c>
      <c r="C136" s="61"/>
      <c r="D136" s="44"/>
      <c r="E136" s="45"/>
      <c r="F136" s="44"/>
      <c r="G136" s="62"/>
      <c r="H136" s="45">
        <v>0</v>
      </c>
      <c r="I136" s="60">
        <f t="shared" si="13"/>
        <v>0</v>
      </c>
    </row>
    <row r="137" spans="1:9" ht="15" x14ac:dyDescent="0.25">
      <c r="A137" s="1"/>
      <c r="B137" s="38" t="s">
        <v>113</v>
      </c>
      <c r="C137" s="58" t="s">
        <v>114</v>
      </c>
      <c r="D137" s="40"/>
      <c r="E137" s="41"/>
      <c r="F137" s="40"/>
      <c r="G137" s="59"/>
      <c r="H137" s="41">
        <v>0</v>
      </c>
      <c r="I137" s="60">
        <f t="shared" si="13"/>
        <v>0</v>
      </c>
    </row>
    <row r="138" spans="1:9" ht="15" x14ac:dyDescent="0.25">
      <c r="A138" s="1"/>
      <c r="B138" s="38" t="s">
        <v>115</v>
      </c>
      <c r="C138" s="58" t="s">
        <v>116</v>
      </c>
      <c r="D138" s="40"/>
      <c r="E138" s="41"/>
      <c r="F138" s="40"/>
      <c r="G138" s="59"/>
      <c r="H138" s="41">
        <v>0</v>
      </c>
      <c r="I138" s="60">
        <f t="shared" si="13"/>
        <v>0</v>
      </c>
    </row>
    <row r="139" spans="1:9" ht="15" x14ac:dyDescent="0.25">
      <c r="A139" s="1"/>
      <c r="B139" s="38" t="s">
        <v>117</v>
      </c>
      <c r="C139" s="58" t="s">
        <v>118</v>
      </c>
      <c r="D139" s="40"/>
      <c r="E139" s="41"/>
      <c r="F139" s="40"/>
      <c r="G139" s="59"/>
      <c r="H139" s="41">
        <v>0</v>
      </c>
      <c r="I139" s="60">
        <f t="shared" si="13"/>
        <v>0</v>
      </c>
    </row>
    <row r="140" spans="1:9" ht="15" x14ac:dyDescent="0.25">
      <c r="A140" s="1"/>
      <c r="B140" s="38" t="s">
        <v>119</v>
      </c>
      <c r="C140" s="58" t="s">
        <v>120</v>
      </c>
      <c r="D140" s="40"/>
      <c r="E140" s="41"/>
      <c r="F140" s="40"/>
      <c r="G140" s="59"/>
      <c r="H140" s="41">
        <v>0</v>
      </c>
      <c r="I140" s="60">
        <f t="shared" si="13"/>
        <v>0</v>
      </c>
    </row>
    <row r="141" spans="1:9" ht="15" x14ac:dyDescent="0.25">
      <c r="A141" s="1"/>
      <c r="B141" s="38" t="s">
        <v>121</v>
      </c>
      <c r="C141" s="58" t="s">
        <v>122</v>
      </c>
      <c r="D141" s="40"/>
      <c r="E141" s="41"/>
      <c r="F141" s="40"/>
      <c r="G141" s="59"/>
      <c r="H141" s="41">
        <v>0</v>
      </c>
      <c r="I141" s="60">
        <f t="shared" si="13"/>
        <v>0</v>
      </c>
    </row>
    <row r="142" spans="1:9" ht="15" x14ac:dyDescent="0.25">
      <c r="A142" s="1"/>
      <c r="B142" s="38" t="s">
        <v>123</v>
      </c>
      <c r="C142" s="58" t="s">
        <v>124</v>
      </c>
      <c r="D142" s="40"/>
      <c r="E142" s="41"/>
      <c r="F142" s="40"/>
      <c r="G142" s="59"/>
      <c r="H142" s="41">
        <v>0</v>
      </c>
      <c r="I142" s="60">
        <f t="shared" si="13"/>
        <v>0</v>
      </c>
    </row>
    <row r="143" spans="1:9" ht="15" x14ac:dyDescent="0.25">
      <c r="A143" s="1"/>
      <c r="B143" s="38" t="s">
        <v>125</v>
      </c>
      <c r="C143" s="58" t="s">
        <v>126</v>
      </c>
      <c r="D143" s="40"/>
      <c r="E143" s="41"/>
      <c r="F143" s="40"/>
      <c r="G143" s="59"/>
      <c r="H143" s="41">
        <v>0</v>
      </c>
      <c r="I143" s="60">
        <f t="shared" si="13"/>
        <v>0</v>
      </c>
    </row>
    <row r="144" spans="1:9" ht="15" x14ac:dyDescent="0.25">
      <c r="A144" s="32"/>
      <c r="B144" s="42" t="s">
        <v>127</v>
      </c>
      <c r="C144" s="61"/>
      <c r="D144" s="44"/>
      <c r="E144" s="45"/>
      <c r="F144" s="44"/>
      <c r="G144" s="62"/>
      <c r="H144" s="45">
        <v>0</v>
      </c>
      <c r="I144" s="60">
        <f t="shared" si="13"/>
        <v>0</v>
      </c>
    </row>
    <row r="145" spans="1:9" ht="15" x14ac:dyDescent="0.25">
      <c r="A145" s="1"/>
      <c r="B145" s="38" t="s">
        <v>128</v>
      </c>
      <c r="C145" s="58" t="s">
        <v>129</v>
      </c>
      <c r="D145" s="40"/>
      <c r="E145" s="41"/>
      <c r="F145" s="40"/>
      <c r="G145" s="59"/>
      <c r="H145" s="41">
        <v>0</v>
      </c>
      <c r="I145" s="60">
        <f t="shared" si="13"/>
        <v>0</v>
      </c>
    </row>
    <row r="146" spans="1:9" ht="15" x14ac:dyDescent="0.25">
      <c r="A146" s="1"/>
      <c r="B146" s="38" t="s">
        <v>130</v>
      </c>
      <c r="C146" s="58" t="s">
        <v>131</v>
      </c>
      <c r="D146" s="40"/>
      <c r="E146" s="41"/>
      <c r="F146" s="40"/>
      <c r="G146" s="59"/>
      <c r="H146" s="41">
        <v>0</v>
      </c>
      <c r="I146" s="60">
        <f t="shared" si="13"/>
        <v>0</v>
      </c>
    </row>
    <row r="147" spans="1:9" ht="15" x14ac:dyDescent="0.25">
      <c r="A147" s="1"/>
      <c r="B147" s="38" t="s">
        <v>132</v>
      </c>
      <c r="C147" s="58" t="s">
        <v>133</v>
      </c>
      <c r="D147" s="40"/>
      <c r="E147" s="41"/>
      <c r="F147" s="40"/>
      <c r="G147" s="59"/>
      <c r="H147" s="41">
        <v>0</v>
      </c>
      <c r="I147" s="60">
        <f t="shared" si="13"/>
        <v>0</v>
      </c>
    </row>
    <row r="148" spans="1:9" ht="15" x14ac:dyDescent="0.25">
      <c r="A148" s="32"/>
      <c r="B148" s="42" t="s">
        <v>134</v>
      </c>
      <c r="C148" s="61"/>
      <c r="D148" s="44"/>
      <c r="E148" s="45"/>
      <c r="F148" s="44"/>
      <c r="G148" s="62"/>
      <c r="H148" s="45">
        <v>0</v>
      </c>
      <c r="I148" s="60">
        <f t="shared" ref="I148:I155" si="16">F148-G148</f>
        <v>0</v>
      </c>
    </row>
    <row r="149" spans="1:9" ht="15" x14ac:dyDescent="0.25">
      <c r="A149" s="1"/>
      <c r="B149" s="38" t="s">
        <v>135</v>
      </c>
      <c r="C149" s="58" t="s">
        <v>136</v>
      </c>
      <c r="D149" s="40"/>
      <c r="E149" s="41"/>
      <c r="F149" s="40"/>
      <c r="G149" s="59"/>
      <c r="H149" s="41">
        <v>0</v>
      </c>
      <c r="I149" s="60">
        <f t="shared" si="16"/>
        <v>0</v>
      </c>
    </row>
    <row r="150" spans="1:9" ht="15" x14ac:dyDescent="0.25">
      <c r="A150" s="1"/>
      <c r="B150" s="38" t="s">
        <v>137</v>
      </c>
      <c r="C150" s="58" t="s">
        <v>138</v>
      </c>
      <c r="D150" s="40"/>
      <c r="E150" s="41"/>
      <c r="F150" s="40"/>
      <c r="G150" s="59"/>
      <c r="H150" s="41">
        <v>0</v>
      </c>
      <c r="I150" s="60">
        <f t="shared" si="16"/>
        <v>0</v>
      </c>
    </row>
    <row r="151" spans="1:9" ht="15" x14ac:dyDescent="0.25">
      <c r="A151" s="1"/>
      <c r="B151" s="38" t="s">
        <v>139</v>
      </c>
      <c r="C151" s="58" t="s">
        <v>140</v>
      </c>
      <c r="D151" s="40"/>
      <c r="E151" s="41"/>
      <c r="F151" s="40"/>
      <c r="G151" s="59"/>
      <c r="H151" s="41">
        <v>0</v>
      </c>
      <c r="I151" s="60">
        <f t="shared" si="16"/>
        <v>0</v>
      </c>
    </row>
    <row r="152" spans="1:9" ht="15" x14ac:dyDescent="0.25">
      <c r="A152" s="1"/>
      <c r="B152" s="38" t="s">
        <v>141</v>
      </c>
      <c r="C152" s="58" t="s">
        <v>142</v>
      </c>
      <c r="D152" s="40"/>
      <c r="E152" s="41"/>
      <c r="F152" s="40"/>
      <c r="G152" s="59"/>
      <c r="H152" s="41">
        <v>0</v>
      </c>
      <c r="I152" s="60">
        <f t="shared" si="16"/>
        <v>0</v>
      </c>
    </row>
    <row r="153" spans="1:9" ht="15" x14ac:dyDescent="0.25">
      <c r="A153" s="1"/>
      <c r="B153" s="38" t="s">
        <v>143</v>
      </c>
      <c r="C153" s="58" t="s">
        <v>144</v>
      </c>
      <c r="D153" s="40"/>
      <c r="E153" s="41"/>
      <c r="F153" s="40"/>
      <c r="G153" s="59"/>
      <c r="H153" s="41">
        <v>0</v>
      </c>
      <c r="I153" s="60">
        <f t="shared" si="16"/>
        <v>0</v>
      </c>
    </row>
    <row r="154" spans="1:9" ht="15" x14ac:dyDescent="0.25">
      <c r="A154" s="1"/>
      <c r="B154" s="38" t="s">
        <v>145</v>
      </c>
      <c r="C154" s="58" t="s">
        <v>146</v>
      </c>
      <c r="D154" s="40"/>
      <c r="E154" s="41"/>
      <c r="F154" s="40"/>
      <c r="G154" s="59"/>
      <c r="H154" s="41">
        <v>0</v>
      </c>
      <c r="I154" s="60">
        <f t="shared" si="16"/>
        <v>0</v>
      </c>
    </row>
    <row r="155" spans="1:9" ht="15" x14ac:dyDescent="0.25">
      <c r="A155" s="1"/>
      <c r="B155" s="50" t="s">
        <v>147</v>
      </c>
      <c r="C155" s="64" t="s">
        <v>148</v>
      </c>
      <c r="D155" s="40"/>
      <c r="E155" s="41"/>
      <c r="F155" s="65"/>
      <c r="G155" s="66"/>
      <c r="H155" s="41">
        <v>0</v>
      </c>
      <c r="I155" s="60">
        <f t="shared" si="16"/>
        <v>0</v>
      </c>
    </row>
    <row r="156" spans="1:9" ht="15" x14ac:dyDescent="0.25">
      <c r="A156" s="1"/>
      <c r="B156" s="67" t="s">
        <v>150</v>
      </c>
      <c r="C156" s="68"/>
      <c r="D156" s="69">
        <f>D10+D83</f>
        <v>11029573</v>
      </c>
      <c r="E156" s="69">
        <f>E10+E83</f>
        <v>18455828.059999999</v>
      </c>
      <c r="F156" s="69">
        <f>F10+F83</f>
        <v>29485401.059999999</v>
      </c>
      <c r="G156" s="69">
        <f t="shared" ref="G156:I156" si="17">G10+G83</f>
        <v>28391379.180000003</v>
      </c>
      <c r="H156" s="69">
        <f t="shared" si="17"/>
        <v>27019004.700000003</v>
      </c>
      <c r="I156" s="69">
        <f t="shared" si="17"/>
        <v>1094021.8799999952</v>
      </c>
    </row>
    <row r="157" spans="1:9" x14ac:dyDescent="0.2">
      <c r="G157" s="70"/>
    </row>
    <row r="158" spans="1:9" x14ac:dyDescent="0.2">
      <c r="G158" s="70"/>
    </row>
    <row r="159" spans="1:9" x14ac:dyDescent="0.2">
      <c r="G159" s="70"/>
    </row>
    <row r="163" spans="6:7" ht="15" x14ac:dyDescent="0.25">
      <c r="G163" s="45"/>
    </row>
    <row r="165" spans="6:7" x14ac:dyDescent="0.2">
      <c r="G165" s="70"/>
    </row>
    <row r="168" spans="6:7" ht="15" x14ac:dyDescent="0.25">
      <c r="F168" s="45"/>
      <c r="G168" s="44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F6a. EAEPE OG</vt:lpstr>
      <vt:lpstr>'F6a. EAEPE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2021-08-10T16:52:54Z</dcterms:created>
  <dcterms:modified xsi:type="dcterms:W3CDTF">2021-08-10T16:53:03Z</dcterms:modified>
</cp:coreProperties>
</file>